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firstSheet="10" activeTab="17"/>
  </bookViews>
  <sheets>
    <sheet name="表一" sheetId="12" r:id="rId1"/>
    <sheet name="表二" sheetId="48" r:id="rId2"/>
    <sheet name="表三" sheetId="18" r:id="rId3"/>
    <sheet name="表四" sheetId="62" r:id="rId4"/>
    <sheet name="表五" sheetId="6" r:id="rId5"/>
    <sheet name="表六" sheetId="23" r:id="rId6"/>
    <sheet name="表七" sheetId="2" r:id="rId7"/>
    <sheet name="表八" sheetId="11" r:id="rId8"/>
    <sheet name="表九" sheetId="36" r:id="rId9"/>
    <sheet name="表十" sheetId="10" r:id="rId10"/>
    <sheet name="表十一" sheetId="63" r:id="rId11"/>
    <sheet name="表十二" sheetId="64" r:id="rId12"/>
    <sheet name="表十三" sheetId="65" r:id="rId13"/>
    <sheet name="表十四" sheetId="56" r:id="rId14"/>
    <sheet name="表十五" sheetId="57" r:id="rId15"/>
    <sheet name="表十六、" sheetId="60" r:id="rId16"/>
    <sheet name="表十七" sheetId="61" r:id="rId17"/>
    <sheet name="表十八" sheetId="59" r:id="rId18"/>
  </sheets>
  <externalReferences>
    <externalReference r:id="rId19"/>
  </externalReferences>
  <definedNames>
    <definedName name="_xlnm._FilterDatabase" localSheetId="1" hidden="1">表二!$A$4:$E$1304</definedName>
    <definedName name="_xlnm._FilterDatabase" localSheetId="2" hidden="1">表三!$A$5:$F$77</definedName>
    <definedName name="_xlnm._FilterDatabase" localSheetId="4" hidden="1">表五!$A$5:$I$215</definedName>
    <definedName name="_xlnm._FilterDatabase" localSheetId="9" hidden="1">表十!$A$5:$H$51</definedName>
    <definedName name="_xlnm._FilterDatabase" localSheetId="0" hidden="1">表一!$A$4:$D$34</definedName>
    <definedName name="_xlnm.Print_Area" localSheetId="2">表三!$A$1:$F$98</definedName>
    <definedName name="_xlnm.Print_Titles" localSheetId="6">表七!$1:$5</definedName>
    <definedName name="_xlnm.Print_Titles" localSheetId="7">表八!$1:$5</definedName>
    <definedName name="_xlnm.Print_Titles" localSheetId="5">表六!$A:$A</definedName>
    <definedName name="_xlnm.Print_Titles" localSheetId="2">表三!$1:$5</definedName>
    <definedName name="_xlnm.Print_Titles" localSheetId="9">表十!$1:$5</definedName>
    <definedName name="_xlnm.Print_Titles" localSheetId="4">表五!$1:$5</definedName>
    <definedName name="_xlnm.Print_Titles" localSheetId="0">表一!$1:$4</definedName>
    <definedName name="地区名称">#REF!</definedName>
    <definedName name="_xlnm.Print_Titles" localSheetId="13">表十四!$1:$5</definedName>
    <definedName name="地区名称" localSheetId="13">[1]封面!$B$2:$B$6</definedName>
    <definedName name="_xlnm.Print_Area" localSheetId="14">表十五!$A$1:$V$32</definedName>
    <definedName name="_xlnm.Print_Titles" localSheetId="14">表十五!$2:$6</definedName>
    <definedName name="地区名称" localSheetId="14">[1]封面!$B$2:$B$6</definedName>
    <definedName name="_xlnm.Print_Area" localSheetId="17">表十八!$A$1:$G$8</definedName>
    <definedName name="_xlnm.Print_Titles" localSheetId="17">表十八!$1:$6</definedName>
    <definedName name="_xlnm.Print_Titles" localSheetId="3">表四!$A:$A</definedName>
  </definedNames>
  <calcPr calcId="144525"/>
</workbook>
</file>

<file path=xl/comments1.xml><?xml version="1.0" encoding="utf-8"?>
<comments xmlns="http://schemas.openxmlformats.org/spreadsheetml/2006/main">
  <authors>
    <author>刘旭</author>
    <author>李欢</author>
  </authors>
  <commentList>
    <comment ref="B6" authorId="0">
      <text>
        <r>
          <rPr>
            <b/>
            <sz val="9"/>
            <rFont val="宋体"/>
            <charset val="134"/>
          </rPr>
          <t>刘旭:</t>
        </r>
        <r>
          <rPr>
            <sz val="9"/>
            <rFont val="宋体"/>
            <charset val="134"/>
          </rPr>
          <t xml:space="preserve">
</t>
        </r>
      </text>
    </comment>
    <comment ref="A20" authorId="1">
      <text>
        <r>
          <rPr>
            <b/>
            <sz val="9"/>
            <rFont val="宋体"/>
            <charset val="134"/>
          </rPr>
          <t>李欢</t>
        </r>
        <r>
          <rPr>
            <b/>
            <sz val="9"/>
            <rFont val="Tahoma"/>
            <charset val="134"/>
          </rPr>
          <t>:</t>
        </r>
        <r>
          <rPr>
            <sz val="9"/>
            <rFont val="Tahoma"/>
            <charset val="134"/>
          </rPr>
          <t xml:space="preserve">
2018.01.01</t>
        </r>
        <r>
          <rPr>
            <sz val="9"/>
            <rFont val="宋体"/>
            <charset val="134"/>
          </rPr>
          <t>实施</t>
        </r>
      </text>
    </comment>
  </commentList>
</comments>
</file>

<file path=xl/comments2.xml><?xml version="1.0" encoding="utf-8"?>
<comments xmlns="http://schemas.openxmlformats.org/spreadsheetml/2006/main">
  <authors>
    <author>李欢</author>
  </authors>
  <commentList>
    <comment ref="A6" authorId="0">
      <text>
        <r>
          <rPr>
            <b/>
            <sz val="9"/>
            <rFont val="宋体"/>
            <charset val="134"/>
          </rPr>
          <t>李欢</t>
        </r>
        <r>
          <rPr>
            <b/>
            <sz val="9"/>
            <rFont val="Tahoma"/>
            <charset val="134"/>
          </rPr>
          <t>:</t>
        </r>
        <r>
          <rPr>
            <sz val="9"/>
            <rFont val="Tahoma"/>
            <charset val="134"/>
          </rPr>
          <t xml:space="preserve">
01</t>
        </r>
      </text>
    </comment>
    <comment ref="A18" authorId="0">
      <text>
        <r>
          <rPr>
            <b/>
            <sz val="9"/>
            <rFont val="宋体"/>
            <charset val="134"/>
          </rPr>
          <t>李欢</t>
        </r>
        <r>
          <rPr>
            <b/>
            <sz val="9"/>
            <rFont val="Tahoma"/>
            <charset val="134"/>
          </rPr>
          <t>:</t>
        </r>
        <r>
          <rPr>
            <sz val="9"/>
            <rFont val="Tahoma"/>
            <charset val="134"/>
          </rPr>
          <t xml:space="preserve">
02</t>
        </r>
      </text>
    </comment>
    <comment ref="A27" authorId="0">
      <text>
        <r>
          <rPr>
            <b/>
            <sz val="9"/>
            <rFont val="宋体"/>
            <charset val="134"/>
          </rPr>
          <t>李欢</t>
        </r>
        <r>
          <rPr>
            <b/>
            <sz val="9"/>
            <rFont val="Tahoma"/>
            <charset val="134"/>
          </rPr>
          <t>:</t>
        </r>
        <r>
          <rPr>
            <sz val="9"/>
            <rFont val="Tahoma"/>
            <charset val="134"/>
          </rPr>
          <t xml:space="preserve">
03</t>
        </r>
      </text>
    </comment>
    <comment ref="A38" authorId="0">
      <text>
        <r>
          <rPr>
            <b/>
            <sz val="9"/>
            <rFont val="宋体"/>
            <charset val="134"/>
          </rPr>
          <t>李欢</t>
        </r>
        <r>
          <rPr>
            <b/>
            <sz val="9"/>
            <rFont val="Tahoma"/>
            <charset val="134"/>
          </rPr>
          <t>:</t>
        </r>
        <r>
          <rPr>
            <sz val="9"/>
            <rFont val="Tahoma"/>
            <charset val="134"/>
          </rPr>
          <t xml:space="preserve">
04</t>
        </r>
      </text>
    </comment>
    <comment ref="A50" authorId="0">
      <text>
        <r>
          <rPr>
            <b/>
            <sz val="9"/>
            <rFont val="宋体"/>
            <charset val="134"/>
          </rPr>
          <t>李欢</t>
        </r>
        <r>
          <rPr>
            <b/>
            <sz val="9"/>
            <rFont val="Tahoma"/>
            <charset val="134"/>
          </rPr>
          <t>:</t>
        </r>
        <r>
          <rPr>
            <sz val="9"/>
            <rFont val="Tahoma"/>
            <charset val="134"/>
          </rPr>
          <t xml:space="preserve">
05</t>
        </r>
      </text>
    </comment>
    <comment ref="A61" authorId="0">
      <text>
        <r>
          <rPr>
            <b/>
            <sz val="9"/>
            <rFont val="宋体"/>
            <charset val="134"/>
          </rPr>
          <t>李欢</t>
        </r>
        <r>
          <rPr>
            <b/>
            <sz val="9"/>
            <rFont val="Tahoma"/>
            <charset val="134"/>
          </rPr>
          <t>:</t>
        </r>
        <r>
          <rPr>
            <sz val="9"/>
            <rFont val="Tahoma"/>
            <charset val="134"/>
          </rPr>
          <t xml:space="preserve">
06</t>
        </r>
      </text>
    </comment>
    <comment ref="A72" authorId="0">
      <text>
        <r>
          <rPr>
            <b/>
            <sz val="9"/>
            <rFont val="宋体"/>
            <charset val="134"/>
          </rPr>
          <t>李欢</t>
        </r>
        <r>
          <rPr>
            <b/>
            <sz val="9"/>
            <rFont val="Tahoma"/>
            <charset val="134"/>
          </rPr>
          <t>:</t>
        </r>
        <r>
          <rPr>
            <sz val="9"/>
            <rFont val="Tahoma"/>
            <charset val="134"/>
          </rPr>
          <t xml:space="preserve">
07</t>
        </r>
      </text>
    </comment>
    <comment ref="A84" authorId="0">
      <text>
        <r>
          <rPr>
            <b/>
            <sz val="9"/>
            <rFont val="宋体"/>
            <charset val="134"/>
          </rPr>
          <t>李欢</t>
        </r>
        <r>
          <rPr>
            <b/>
            <sz val="9"/>
            <rFont val="Tahoma"/>
            <charset val="134"/>
          </rPr>
          <t>:</t>
        </r>
        <r>
          <rPr>
            <sz val="9"/>
            <rFont val="Tahoma"/>
            <charset val="134"/>
          </rPr>
          <t xml:space="preserve">
08</t>
        </r>
      </text>
    </comment>
    <comment ref="A93" authorId="0">
      <text>
        <r>
          <rPr>
            <b/>
            <sz val="9"/>
            <rFont val="宋体"/>
            <charset val="134"/>
          </rPr>
          <t>李欢</t>
        </r>
        <r>
          <rPr>
            <b/>
            <sz val="9"/>
            <rFont val="Tahoma"/>
            <charset val="134"/>
          </rPr>
          <t>:</t>
        </r>
        <r>
          <rPr>
            <sz val="9"/>
            <rFont val="Tahoma"/>
            <charset val="134"/>
          </rPr>
          <t xml:space="preserve">
20109</t>
        </r>
      </text>
    </comment>
    <comment ref="A98" authorId="0">
      <text>
        <r>
          <rPr>
            <b/>
            <sz val="9"/>
            <rFont val="宋体"/>
            <charset val="134"/>
          </rPr>
          <t>李欢</t>
        </r>
        <r>
          <rPr>
            <b/>
            <sz val="9"/>
            <rFont val="Tahoma"/>
            <charset val="134"/>
          </rPr>
          <t>:</t>
        </r>
        <r>
          <rPr>
            <sz val="9"/>
            <rFont val="Tahoma"/>
            <charset val="134"/>
          </rPr>
          <t xml:space="preserve">
</t>
        </r>
        <r>
          <rPr>
            <sz val="9"/>
            <rFont val="宋体"/>
            <charset val="134"/>
          </rPr>
          <t>修改</t>
        </r>
        <r>
          <rPr>
            <b/>
            <sz val="9"/>
            <rFont val="宋体"/>
            <charset val="134"/>
          </rPr>
          <t>口岸电子执法系统建设与维护</t>
        </r>
      </text>
    </comment>
    <comment ref="A106" authorId="0">
      <text>
        <r>
          <rPr>
            <b/>
            <sz val="9"/>
            <rFont val="宋体"/>
            <charset val="134"/>
          </rPr>
          <t>李欢</t>
        </r>
        <r>
          <rPr>
            <b/>
            <sz val="9"/>
            <rFont val="Tahoma"/>
            <charset val="134"/>
          </rPr>
          <t>:</t>
        </r>
        <r>
          <rPr>
            <sz val="9"/>
            <rFont val="Tahoma"/>
            <charset val="134"/>
          </rPr>
          <t xml:space="preserve">
10</t>
        </r>
      </text>
    </comment>
    <comment ref="A116" authorId="0">
      <text>
        <r>
          <rPr>
            <b/>
            <sz val="9"/>
            <rFont val="宋体"/>
            <charset val="134"/>
          </rPr>
          <t>李欢</t>
        </r>
        <r>
          <rPr>
            <b/>
            <sz val="9"/>
            <rFont val="Tahoma"/>
            <charset val="134"/>
          </rPr>
          <t>:</t>
        </r>
        <r>
          <rPr>
            <sz val="9"/>
            <rFont val="Tahoma"/>
            <charset val="134"/>
          </rPr>
          <t xml:space="preserve">
11</t>
        </r>
      </text>
    </comment>
    <comment ref="A125" authorId="0">
      <text>
        <r>
          <rPr>
            <b/>
            <sz val="9"/>
            <rFont val="宋体"/>
            <charset val="134"/>
          </rPr>
          <t>李欢</t>
        </r>
        <r>
          <rPr>
            <b/>
            <sz val="9"/>
            <rFont val="Tahoma"/>
            <charset val="134"/>
          </rPr>
          <t>:</t>
        </r>
        <r>
          <rPr>
            <sz val="9"/>
            <rFont val="Tahoma"/>
            <charset val="134"/>
          </rPr>
          <t xml:space="preserve">
13</t>
        </r>
      </text>
    </comment>
    <comment ref="A136" authorId="0">
      <text>
        <r>
          <rPr>
            <b/>
            <sz val="9"/>
            <rFont val="宋体"/>
            <charset val="134"/>
          </rPr>
          <t>李欢</t>
        </r>
        <r>
          <rPr>
            <b/>
            <sz val="9"/>
            <rFont val="Tahoma"/>
            <charset val="134"/>
          </rPr>
          <t>:</t>
        </r>
        <r>
          <rPr>
            <sz val="9"/>
            <rFont val="Tahoma"/>
            <charset val="134"/>
          </rPr>
          <t xml:space="preserve">
14</t>
        </r>
      </text>
    </comment>
    <comment ref="A150" authorId="0">
      <text>
        <r>
          <rPr>
            <b/>
            <sz val="9"/>
            <rFont val="宋体"/>
            <charset val="134"/>
          </rPr>
          <t>李欢</t>
        </r>
        <r>
          <rPr>
            <b/>
            <sz val="9"/>
            <rFont val="Tahoma"/>
            <charset val="134"/>
          </rPr>
          <t>:</t>
        </r>
        <r>
          <rPr>
            <sz val="9"/>
            <rFont val="Tahoma"/>
            <charset val="134"/>
          </rPr>
          <t xml:space="preserve">
23</t>
        </r>
      </text>
    </comment>
    <comment ref="A157" authorId="0">
      <text>
        <r>
          <rPr>
            <b/>
            <sz val="9"/>
            <rFont val="宋体"/>
            <charset val="134"/>
          </rPr>
          <t>李欢</t>
        </r>
        <r>
          <rPr>
            <b/>
            <sz val="9"/>
            <rFont val="Tahoma"/>
            <charset val="134"/>
          </rPr>
          <t>:
25</t>
        </r>
        <r>
          <rPr>
            <sz val="9"/>
            <rFont val="Tahoma"/>
            <charset val="134"/>
          </rPr>
          <t xml:space="preserve">
</t>
        </r>
        <r>
          <rPr>
            <sz val="9"/>
            <rFont val="宋体"/>
            <charset val="134"/>
          </rPr>
          <t>修改港澳台侨事务</t>
        </r>
      </text>
    </comment>
    <comment ref="A164" authorId="0">
      <text>
        <r>
          <rPr>
            <b/>
            <sz val="9"/>
            <rFont val="宋体"/>
            <charset val="134"/>
          </rPr>
          <t>李欢</t>
        </r>
        <r>
          <rPr>
            <b/>
            <sz val="9"/>
            <rFont val="Tahoma"/>
            <charset val="134"/>
          </rPr>
          <t>:</t>
        </r>
        <r>
          <rPr>
            <sz val="9"/>
            <rFont val="Tahoma"/>
            <charset val="134"/>
          </rPr>
          <t xml:space="preserve">
</t>
        </r>
        <r>
          <rPr>
            <sz val="9"/>
            <rFont val="宋体"/>
            <charset val="134"/>
          </rPr>
          <t>修改港澳台侨事务</t>
        </r>
      </text>
    </comment>
    <comment ref="A165" authorId="0">
      <text>
        <r>
          <rPr>
            <b/>
            <sz val="9"/>
            <rFont val="宋体"/>
            <charset val="134"/>
          </rPr>
          <t>李欢</t>
        </r>
        <r>
          <rPr>
            <b/>
            <sz val="9"/>
            <rFont val="Tahoma"/>
            <charset val="134"/>
          </rPr>
          <t>:</t>
        </r>
        <r>
          <rPr>
            <sz val="9"/>
            <rFont val="Tahoma"/>
            <charset val="134"/>
          </rPr>
          <t xml:space="preserve">
26</t>
        </r>
        <r>
          <rPr>
            <sz val="9"/>
            <rFont val="宋体"/>
            <charset val="134"/>
          </rPr>
          <t>，无</t>
        </r>
        <r>
          <rPr>
            <sz val="9"/>
            <rFont val="Tahoma"/>
            <charset val="134"/>
          </rPr>
          <t>27</t>
        </r>
      </text>
    </comment>
    <comment ref="A171" authorId="0">
      <text>
        <r>
          <rPr>
            <b/>
            <sz val="9"/>
            <rFont val="宋体"/>
            <charset val="134"/>
          </rPr>
          <t>李欢</t>
        </r>
        <r>
          <rPr>
            <b/>
            <sz val="9"/>
            <rFont val="Tahoma"/>
            <charset val="134"/>
          </rPr>
          <t>:</t>
        </r>
        <r>
          <rPr>
            <sz val="9"/>
            <rFont val="Tahoma"/>
            <charset val="134"/>
          </rPr>
          <t xml:space="preserve">
28</t>
        </r>
      </text>
    </comment>
    <comment ref="A178" authorId="0">
      <text>
        <r>
          <rPr>
            <b/>
            <sz val="9"/>
            <rFont val="宋体"/>
            <charset val="134"/>
          </rPr>
          <t>李欢</t>
        </r>
        <r>
          <rPr>
            <b/>
            <sz val="9"/>
            <rFont val="Tahoma"/>
            <charset val="134"/>
          </rPr>
          <t>:</t>
        </r>
        <r>
          <rPr>
            <sz val="9"/>
            <rFont val="Tahoma"/>
            <charset val="134"/>
          </rPr>
          <t xml:space="preserve">
29</t>
        </r>
        <r>
          <rPr>
            <sz val="9"/>
            <rFont val="宋体"/>
            <charset val="134"/>
          </rPr>
          <t>，无</t>
        </r>
        <r>
          <rPr>
            <sz val="9"/>
            <rFont val="Tahoma"/>
            <charset val="134"/>
          </rPr>
          <t>30</t>
        </r>
      </text>
    </comment>
    <comment ref="A185" authorId="0">
      <text>
        <r>
          <rPr>
            <b/>
            <sz val="9"/>
            <rFont val="宋体"/>
            <charset val="134"/>
          </rPr>
          <t>李欢</t>
        </r>
        <r>
          <rPr>
            <b/>
            <sz val="9"/>
            <rFont val="Tahoma"/>
            <charset val="134"/>
          </rPr>
          <t>:</t>
        </r>
        <r>
          <rPr>
            <sz val="9"/>
            <rFont val="Tahoma"/>
            <charset val="134"/>
          </rPr>
          <t xml:space="preserve">
31</t>
        </r>
      </text>
    </comment>
    <comment ref="A192" authorId="0">
      <text>
        <r>
          <rPr>
            <b/>
            <sz val="9"/>
            <rFont val="宋体"/>
            <charset val="134"/>
          </rPr>
          <t>李欢</t>
        </r>
        <r>
          <rPr>
            <b/>
            <sz val="9"/>
            <rFont val="Tahoma"/>
            <charset val="134"/>
          </rPr>
          <t>:</t>
        </r>
        <r>
          <rPr>
            <sz val="9"/>
            <rFont val="Tahoma"/>
            <charset val="134"/>
          </rPr>
          <t xml:space="preserve">
32</t>
        </r>
      </text>
    </comment>
    <comment ref="A199" authorId="0">
      <text>
        <r>
          <rPr>
            <b/>
            <sz val="9"/>
            <rFont val="宋体"/>
            <charset val="134"/>
          </rPr>
          <t>李欢</t>
        </r>
        <r>
          <rPr>
            <b/>
            <sz val="9"/>
            <rFont val="Tahoma"/>
            <charset val="134"/>
          </rPr>
          <t>:</t>
        </r>
        <r>
          <rPr>
            <sz val="9"/>
            <rFont val="Tahoma"/>
            <charset val="134"/>
          </rPr>
          <t xml:space="preserve">
33</t>
        </r>
      </text>
    </comment>
    <comment ref="A205" authorId="0">
      <text>
        <r>
          <rPr>
            <b/>
            <sz val="9"/>
            <rFont val="宋体"/>
            <charset val="134"/>
          </rPr>
          <t>李欢</t>
        </r>
        <r>
          <rPr>
            <b/>
            <sz val="9"/>
            <rFont val="Tahoma"/>
            <charset val="134"/>
          </rPr>
          <t>:</t>
        </r>
        <r>
          <rPr>
            <sz val="9"/>
            <rFont val="Tahoma"/>
            <charset val="134"/>
          </rPr>
          <t xml:space="preserve">
34</t>
        </r>
      </text>
    </comment>
    <comment ref="A213" authorId="0">
      <text>
        <r>
          <rPr>
            <b/>
            <sz val="9"/>
            <rFont val="宋体"/>
            <charset val="134"/>
          </rPr>
          <t>李欢</t>
        </r>
        <r>
          <rPr>
            <b/>
            <sz val="9"/>
            <rFont val="Tahoma"/>
            <charset val="134"/>
          </rPr>
          <t>:</t>
        </r>
        <r>
          <rPr>
            <sz val="9"/>
            <rFont val="Tahoma"/>
            <charset val="134"/>
          </rPr>
          <t xml:space="preserve">
35</t>
        </r>
      </text>
    </comment>
    <comment ref="A219" authorId="0">
      <text>
        <r>
          <rPr>
            <b/>
            <sz val="9"/>
            <rFont val="宋体"/>
            <charset val="134"/>
          </rPr>
          <t>李欢</t>
        </r>
        <r>
          <rPr>
            <b/>
            <sz val="9"/>
            <rFont val="Tahoma"/>
            <charset val="134"/>
          </rPr>
          <t>:</t>
        </r>
        <r>
          <rPr>
            <sz val="9"/>
            <rFont val="Tahoma"/>
            <charset val="134"/>
          </rPr>
          <t xml:space="preserve">
36</t>
        </r>
      </text>
    </comment>
    <comment ref="A225" authorId="0">
      <text>
        <r>
          <rPr>
            <b/>
            <sz val="9"/>
            <rFont val="宋体"/>
            <charset val="134"/>
          </rPr>
          <t>李欢</t>
        </r>
        <r>
          <rPr>
            <b/>
            <sz val="9"/>
            <rFont val="Tahoma"/>
            <charset val="134"/>
          </rPr>
          <t>:</t>
        </r>
        <r>
          <rPr>
            <sz val="9"/>
            <rFont val="Tahoma"/>
            <charset val="134"/>
          </rPr>
          <t xml:space="preserve">
37</t>
        </r>
      </text>
    </comment>
    <comment ref="A231" authorId="0">
      <text>
        <r>
          <rPr>
            <b/>
            <sz val="9"/>
            <rFont val="宋体"/>
            <charset val="134"/>
          </rPr>
          <t>李欢</t>
        </r>
        <r>
          <rPr>
            <b/>
            <sz val="9"/>
            <rFont val="Tahoma"/>
            <charset val="134"/>
          </rPr>
          <t>:</t>
        </r>
        <r>
          <rPr>
            <sz val="9"/>
            <rFont val="Tahoma"/>
            <charset val="134"/>
          </rPr>
          <t xml:space="preserve">
38</t>
        </r>
      </text>
    </comment>
    <comment ref="A248" authorId="0">
      <text>
        <r>
          <rPr>
            <b/>
            <sz val="9"/>
            <rFont val="宋体"/>
            <charset val="134"/>
          </rPr>
          <t>李欢</t>
        </r>
        <r>
          <rPr>
            <b/>
            <sz val="9"/>
            <rFont val="Tahoma"/>
            <charset val="134"/>
          </rPr>
          <t>:</t>
        </r>
        <r>
          <rPr>
            <sz val="9"/>
            <rFont val="Tahoma"/>
            <charset val="134"/>
          </rPr>
          <t xml:space="preserve">
20199</t>
        </r>
      </text>
    </comment>
    <comment ref="A268" authorId="0">
      <text>
        <r>
          <rPr>
            <b/>
            <sz val="9"/>
            <rFont val="宋体"/>
            <charset val="134"/>
          </rPr>
          <t>李欢</t>
        </r>
        <r>
          <rPr>
            <b/>
            <sz val="9"/>
            <rFont val="Tahoma"/>
            <charset val="134"/>
          </rPr>
          <t>:</t>
        </r>
        <r>
          <rPr>
            <sz val="9"/>
            <rFont val="Tahoma"/>
            <charset val="134"/>
          </rPr>
          <t xml:space="preserve">
</t>
        </r>
        <r>
          <rPr>
            <sz val="9"/>
            <rFont val="宋体"/>
            <charset val="134"/>
          </rPr>
          <t>将内卫修改为武装警察部队</t>
        </r>
      </text>
    </comment>
    <comment ref="A270" authorId="0">
      <text>
        <r>
          <rPr>
            <b/>
            <sz val="9"/>
            <rFont val="宋体"/>
            <charset val="134"/>
          </rPr>
          <t>李欢</t>
        </r>
        <r>
          <rPr>
            <b/>
            <sz val="9"/>
            <rFont val="Tahoma"/>
            <charset val="134"/>
          </rPr>
          <t>:</t>
        </r>
        <r>
          <rPr>
            <sz val="9"/>
            <rFont val="Tahoma"/>
            <charset val="134"/>
          </rPr>
          <t xml:space="preserve">
20402</t>
        </r>
      </text>
    </comment>
    <comment ref="A279" authorId="0">
      <text>
        <r>
          <rPr>
            <b/>
            <sz val="9"/>
            <rFont val="宋体"/>
            <charset val="134"/>
          </rPr>
          <t>李欢</t>
        </r>
        <r>
          <rPr>
            <b/>
            <sz val="9"/>
            <rFont val="Tahoma"/>
            <charset val="134"/>
          </rPr>
          <t>:</t>
        </r>
        <r>
          <rPr>
            <sz val="9"/>
            <rFont val="Tahoma"/>
            <charset val="134"/>
          </rPr>
          <t xml:space="preserve">
20403</t>
        </r>
      </text>
    </comment>
    <comment ref="A294" authorId="0">
      <text>
        <r>
          <rPr>
            <b/>
            <sz val="9"/>
            <rFont val="宋体"/>
            <charset val="134"/>
          </rPr>
          <t>李欢</t>
        </r>
        <r>
          <rPr>
            <b/>
            <sz val="9"/>
            <rFont val="Tahoma"/>
            <charset val="134"/>
          </rPr>
          <t>:</t>
        </r>
        <r>
          <rPr>
            <sz val="9"/>
            <rFont val="Tahoma"/>
            <charset val="134"/>
          </rPr>
          <t xml:space="preserve">
20405</t>
        </r>
      </text>
    </comment>
    <comment ref="A303" authorId="0">
      <text>
        <r>
          <rPr>
            <b/>
            <sz val="9"/>
            <rFont val="宋体"/>
            <charset val="134"/>
          </rPr>
          <t>李欢</t>
        </r>
        <r>
          <rPr>
            <b/>
            <sz val="9"/>
            <rFont val="Tahoma"/>
            <charset val="134"/>
          </rPr>
          <t>:</t>
        </r>
        <r>
          <rPr>
            <sz val="9"/>
            <rFont val="Tahoma"/>
            <charset val="134"/>
          </rPr>
          <t xml:space="preserve">
20406</t>
        </r>
      </text>
    </comment>
    <comment ref="A319" authorId="0">
      <text>
        <r>
          <rPr>
            <b/>
            <sz val="9"/>
            <rFont val="宋体"/>
            <charset val="134"/>
          </rPr>
          <t>李欢</t>
        </r>
        <r>
          <rPr>
            <b/>
            <sz val="9"/>
            <rFont val="Tahoma"/>
            <charset val="134"/>
          </rPr>
          <t>:</t>
        </r>
        <r>
          <rPr>
            <sz val="9"/>
            <rFont val="Tahoma"/>
            <charset val="134"/>
          </rPr>
          <t xml:space="preserve">
20407</t>
        </r>
      </text>
    </comment>
    <comment ref="A339" authorId="0">
      <text>
        <r>
          <rPr>
            <b/>
            <sz val="9"/>
            <rFont val="宋体"/>
            <charset val="134"/>
          </rPr>
          <t>李欢</t>
        </r>
        <r>
          <rPr>
            <b/>
            <sz val="9"/>
            <rFont val="Tahoma"/>
            <charset val="134"/>
          </rPr>
          <t>:</t>
        </r>
        <r>
          <rPr>
            <sz val="9"/>
            <rFont val="Tahoma"/>
            <charset val="134"/>
          </rPr>
          <t xml:space="preserve">
20409</t>
        </r>
      </text>
    </comment>
    <comment ref="A347" authorId="0">
      <text>
        <r>
          <rPr>
            <b/>
            <sz val="9"/>
            <rFont val="宋体"/>
            <charset val="134"/>
          </rPr>
          <t>李欢</t>
        </r>
        <r>
          <rPr>
            <b/>
            <sz val="9"/>
            <rFont val="Tahoma"/>
            <charset val="134"/>
          </rPr>
          <t>:</t>
        </r>
        <r>
          <rPr>
            <sz val="9"/>
            <rFont val="Tahoma"/>
            <charset val="134"/>
          </rPr>
          <t xml:space="preserve">
20410</t>
        </r>
      </text>
    </comment>
    <comment ref="A353" authorId="0">
      <text>
        <r>
          <rPr>
            <b/>
            <sz val="9"/>
            <rFont val="宋体"/>
            <charset val="134"/>
          </rPr>
          <t>李欢</t>
        </r>
        <r>
          <rPr>
            <b/>
            <sz val="9"/>
            <rFont val="Tahoma"/>
            <charset val="134"/>
          </rPr>
          <t>:</t>
        </r>
        <r>
          <rPr>
            <sz val="9"/>
            <rFont val="Tahoma"/>
            <charset val="134"/>
          </rPr>
          <t xml:space="preserve">
20499</t>
        </r>
      </text>
    </comment>
    <comment ref="A354" authorId="0">
      <text>
        <r>
          <rPr>
            <b/>
            <sz val="9"/>
            <rFont val="宋体"/>
            <charset val="134"/>
          </rPr>
          <t>李欢</t>
        </r>
        <r>
          <rPr>
            <b/>
            <sz val="9"/>
            <rFont val="Tahoma"/>
            <charset val="134"/>
          </rPr>
          <t>:</t>
        </r>
        <r>
          <rPr>
            <sz val="9"/>
            <rFont val="Tahoma"/>
            <charset val="134"/>
          </rPr>
          <t xml:space="preserve">
20499</t>
        </r>
      </text>
    </comment>
    <comment ref="A355" authorId="0">
      <text>
        <r>
          <rPr>
            <b/>
            <sz val="9"/>
            <rFont val="宋体"/>
            <charset val="134"/>
          </rPr>
          <t>李欢</t>
        </r>
        <r>
          <rPr>
            <b/>
            <sz val="9"/>
            <rFont val="Tahoma"/>
            <charset val="134"/>
          </rPr>
          <t>:</t>
        </r>
        <r>
          <rPr>
            <sz val="9"/>
            <rFont val="Tahoma"/>
            <charset val="134"/>
          </rPr>
          <t xml:space="preserve">
205</t>
        </r>
      </text>
    </comment>
    <comment ref="A356" authorId="0">
      <text>
        <r>
          <rPr>
            <b/>
            <sz val="9"/>
            <rFont val="宋体"/>
            <charset val="134"/>
          </rPr>
          <t>李欢</t>
        </r>
        <r>
          <rPr>
            <b/>
            <sz val="9"/>
            <rFont val="Tahoma"/>
            <charset val="134"/>
          </rPr>
          <t>:</t>
        </r>
        <r>
          <rPr>
            <sz val="9"/>
            <rFont val="Tahoma"/>
            <charset val="134"/>
          </rPr>
          <t xml:space="preserve">
20501</t>
        </r>
      </text>
    </comment>
    <comment ref="A361" authorId="0">
      <text>
        <r>
          <rPr>
            <b/>
            <sz val="9"/>
            <rFont val="宋体"/>
            <charset val="134"/>
          </rPr>
          <t>李欢</t>
        </r>
        <r>
          <rPr>
            <b/>
            <sz val="9"/>
            <rFont val="Tahoma"/>
            <charset val="134"/>
          </rPr>
          <t>:</t>
        </r>
        <r>
          <rPr>
            <sz val="9"/>
            <rFont val="Tahoma"/>
            <charset val="134"/>
          </rPr>
          <t xml:space="preserve">
20502</t>
        </r>
      </text>
    </comment>
    <comment ref="A370" authorId="0">
      <text>
        <r>
          <rPr>
            <b/>
            <sz val="9"/>
            <rFont val="宋体"/>
            <charset val="134"/>
          </rPr>
          <t>李欢</t>
        </r>
        <r>
          <rPr>
            <b/>
            <sz val="9"/>
            <rFont val="Tahoma"/>
            <charset val="134"/>
          </rPr>
          <t>:</t>
        </r>
        <r>
          <rPr>
            <sz val="9"/>
            <rFont val="Tahoma"/>
            <charset val="134"/>
          </rPr>
          <t xml:space="preserve">
20503</t>
        </r>
      </text>
    </comment>
    <comment ref="A377" authorId="0">
      <text>
        <r>
          <rPr>
            <b/>
            <sz val="9"/>
            <rFont val="宋体"/>
            <charset val="134"/>
          </rPr>
          <t>李欢</t>
        </r>
        <r>
          <rPr>
            <b/>
            <sz val="9"/>
            <rFont val="Tahoma"/>
            <charset val="134"/>
          </rPr>
          <t>:</t>
        </r>
        <r>
          <rPr>
            <sz val="9"/>
            <rFont val="Tahoma"/>
            <charset val="134"/>
          </rPr>
          <t xml:space="preserve">
20504</t>
        </r>
      </text>
    </comment>
    <comment ref="A383" authorId="0">
      <text>
        <r>
          <rPr>
            <b/>
            <sz val="9"/>
            <rFont val="宋体"/>
            <charset val="134"/>
          </rPr>
          <t>李欢</t>
        </r>
        <r>
          <rPr>
            <b/>
            <sz val="9"/>
            <rFont val="Tahoma"/>
            <charset val="134"/>
          </rPr>
          <t>:</t>
        </r>
        <r>
          <rPr>
            <sz val="9"/>
            <rFont val="Tahoma"/>
            <charset val="134"/>
          </rPr>
          <t xml:space="preserve">
20505</t>
        </r>
      </text>
    </comment>
    <comment ref="A387" authorId="0">
      <text>
        <r>
          <rPr>
            <b/>
            <sz val="9"/>
            <rFont val="宋体"/>
            <charset val="134"/>
          </rPr>
          <t>李欢</t>
        </r>
        <r>
          <rPr>
            <b/>
            <sz val="9"/>
            <rFont val="Tahoma"/>
            <charset val="134"/>
          </rPr>
          <t>:</t>
        </r>
        <r>
          <rPr>
            <sz val="9"/>
            <rFont val="Tahoma"/>
            <charset val="134"/>
          </rPr>
          <t xml:space="preserve">
20506</t>
        </r>
      </text>
    </comment>
    <comment ref="A391" authorId="0">
      <text>
        <r>
          <rPr>
            <b/>
            <sz val="9"/>
            <rFont val="宋体"/>
            <charset val="134"/>
          </rPr>
          <t>李欢</t>
        </r>
        <r>
          <rPr>
            <b/>
            <sz val="9"/>
            <rFont val="Tahoma"/>
            <charset val="134"/>
          </rPr>
          <t>:</t>
        </r>
        <r>
          <rPr>
            <sz val="9"/>
            <rFont val="Tahoma"/>
            <charset val="134"/>
          </rPr>
          <t xml:space="preserve">
20507</t>
        </r>
      </text>
    </comment>
    <comment ref="A395" authorId="0">
      <text>
        <r>
          <rPr>
            <b/>
            <sz val="9"/>
            <rFont val="宋体"/>
            <charset val="134"/>
          </rPr>
          <t>李欢</t>
        </r>
        <r>
          <rPr>
            <b/>
            <sz val="9"/>
            <rFont val="Tahoma"/>
            <charset val="134"/>
          </rPr>
          <t>:</t>
        </r>
        <r>
          <rPr>
            <sz val="9"/>
            <rFont val="Tahoma"/>
            <charset val="134"/>
          </rPr>
          <t xml:space="preserve">
20508</t>
        </r>
      </text>
    </comment>
    <comment ref="A401" authorId="0">
      <text>
        <r>
          <rPr>
            <b/>
            <sz val="9"/>
            <rFont val="宋体"/>
            <charset val="134"/>
          </rPr>
          <t>李欢</t>
        </r>
        <r>
          <rPr>
            <b/>
            <sz val="9"/>
            <rFont val="Tahoma"/>
            <charset val="134"/>
          </rPr>
          <t>:</t>
        </r>
        <r>
          <rPr>
            <sz val="9"/>
            <rFont val="Tahoma"/>
            <charset val="134"/>
          </rPr>
          <t xml:space="preserve">
20509</t>
        </r>
      </text>
    </comment>
    <comment ref="A408" authorId="0">
      <text>
        <r>
          <rPr>
            <b/>
            <sz val="9"/>
            <rFont val="宋体"/>
            <charset val="134"/>
          </rPr>
          <t>李欢</t>
        </r>
        <r>
          <rPr>
            <b/>
            <sz val="9"/>
            <rFont val="Tahoma"/>
            <charset val="134"/>
          </rPr>
          <t>:</t>
        </r>
        <r>
          <rPr>
            <sz val="9"/>
            <rFont val="Tahoma"/>
            <charset val="134"/>
          </rPr>
          <t xml:space="preserve">
20599</t>
        </r>
      </text>
    </comment>
    <comment ref="A409" authorId="0">
      <text>
        <r>
          <rPr>
            <b/>
            <sz val="9"/>
            <rFont val="宋体"/>
            <charset val="134"/>
          </rPr>
          <t>李欢</t>
        </r>
        <r>
          <rPr>
            <b/>
            <sz val="9"/>
            <rFont val="Tahoma"/>
            <charset val="134"/>
          </rPr>
          <t>:</t>
        </r>
        <r>
          <rPr>
            <sz val="9"/>
            <rFont val="Tahoma"/>
            <charset val="134"/>
          </rPr>
          <t xml:space="preserve">
206
</t>
        </r>
      </text>
    </comment>
    <comment ref="A410" authorId="0">
      <text>
        <r>
          <rPr>
            <b/>
            <sz val="9"/>
            <rFont val="宋体"/>
            <charset val="134"/>
          </rPr>
          <t>李欢</t>
        </r>
        <r>
          <rPr>
            <b/>
            <sz val="9"/>
            <rFont val="Tahoma"/>
            <charset val="134"/>
          </rPr>
          <t>:</t>
        </r>
        <r>
          <rPr>
            <sz val="9"/>
            <rFont val="Tahoma"/>
            <charset val="134"/>
          </rPr>
          <t xml:space="preserve">
20601</t>
        </r>
      </text>
    </comment>
    <comment ref="A415" authorId="0">
      <text>
        <r>
          <rPr>
            <b/>
            <sz val="9"/>
            <rFont val="宋体"/>
            <charset val="134"/>
          </rPr>
          <t>李欢</t>
        </r>
        <r>
          <rPr>
            <b/>
            <sz val="9"/>
            <rFont val="Tahoma"/>
            <charset val="134"/>
          </rPr>
          <t>:</t>
        </r>
        <r>
          <rPr>
            <sz val="9"/>
            <rFont val="Tahoma"/>
            <charset val="134"/>
          </rPr>
          <t xml:space="preserve">
20602</t>
        </r>
      </text>
    </comment>
    <comment ref="A424" authorId="0">
      <text>
        <r>
          <rPr>
            <b/>
            <sz val="9"/>
            <rFont val="宋体"/>
            <charset val="134"/>
          </rPr>
          <t>李欢</t>
        </r>
        <r>
          <rPr>
            <b/>
            <sz val="9"/>
            <rFont val="Tahoma"/>
            <charset val="134"/>
          </rPr>
          <t>:</t>
        </r>
        <r>
          <rPr>
            <sz val="9"/>
            <rFont val="Tahoma"/>
            <charset val="134"/>
          </rPr>
          <t xml:space="preserve">
20603</t>
        </r>
      </text>
    </comment>
    <comment ref="A430" authorId="0">
      <text>
        <r>
          <rPr>
            <b/>
            <sz val="9"/>
            <rFont val="宋体"/>
            <charset val="134"/>
          </rPr>
          <t>李欢</t>
        </r>
        <r>
          <rPr>
            <b/>
            <sz val="9"/>
            <rFont val="Tahoma"/>
            <charset val="134"/>
          </rPr>
          <t>:</t>
        </r>
        <r>
          <rPr>
            <sz val="9"/>
            <rFont val="Tahoma"/>
            <charset val="134"/>
          </rPr>
          <t xml:space="preserve">
20604</t>
        </r>
      </text>
    </comment>
    <comment ref="A436" authorId="0">
      <text>
        <r>
          <rPr>
            <b/>
            <sz val="9"/>
            <rFont val="宋体"/>
            <charset val="134"/>
          </rPr>
          <t>李欢</t>
        </r>
        <r>
          <rPr>
            <b/>
            <sz val="9"/>
            <rFont val="Tahoma"/>
            <charset val="134"/>
          </rPr>
          <t>:</t>
        </r>
        <r>
          <rPr>
            <sz val="9"/>
            <rFont val="Tahoma"/>
            <charset val="134"/>
          </rPr>
          <t xml:space="preserve">
20605</t>
        </r>
      </text>
    </comment>
    <comment ref="A441" authorId="0">
      <text>
        <r>
          <rPr>
            <b/>
            <sz val="9"/>
            <rFont val="宋体"/>
            <charset val="134"/>
          </rPr>
          <t>李欢</t>
        </r>
        <r>
          <rPr>
            <b/>
            <sz val="9"/>
            <rFont val="Tahoma"/>
            <charset val="134"/>
          </rPr>
          <t>:</t>
        </r>
        <r>
          <rPr>
            <sz val="9"/>
            <rFont val="Tahoma"/>
            <charset val="134"/>
          </rPr>
          <t xml:space="preserve">
20606</t>
        </r>
      </text>
    </comment>
    <comment ref="A446" authorId="0">
      <text>
        <r>
          <rPr>
            <b/>
            <sz val="9"/>
            <rFont val="宋体"/>
            <charset val="134"/>
          </rPr>
          <t>李欢</t>
        </r>
        <r>
          <rPr>
            <b/>
            <sz val="9"/>
            <rFont val="Tahoma"/>
            <charset val="134"/>
          </rPr>
          <t>:</t>
        </r>
        <r>
          <rPr>
            <sz val="9"/>
            <rFont val="Tahoma"/>
            <charset val="134"/>
          </rPr>
          <t xml:space="preserve">
20607</t>
        </r>
      </text>
    </comment>
    <comment ref="A453" authorId="0">
      <text>
        <r>
          <rPr>
            <b/>
            <sz val="9"/>
            <rFont val="宋体"/>
            <charset val="134"/>
          </rPr>
          <t>李欢</t>
        </r>
        <r>
          <rPr>
            <b/>
            <sz val="9"/>
            <rFont val="Tahoma"/>
            <charset val="134"/>
          </rPr>
          <t>:</t>
        </r>
        <r>
          <rPr>
            <sz val="9"/>
            <rFont val="Tahoma"/>
            <charset val="134"/>
          </rPr>
          <t xml:space="preserve">
20608</t>
        </r>
      </text>
    </comment>
    <comment ref="A457" authorId="0">
      <text>
        <r>
          <rPr>
            <b/>
            <sz val="9"/>
            <rFont val="宋体"/>
            <charset val="134"/>
          </rPr>
          <t>李欢</t>
        </r>
        <r>
          <rPr>
            <b/>
            <sz val="9"/>
            <rFont val="Tahoma"/>
            <charset val="134"/>
          </rPr>
          <t>:</t>
        </r>
        <r>
          <rPr>
            <sz val="9"/>
            <rFont val="Tahoma"/>
            <charset val="134"/>
          </rPr>
          <t xml:space="preserve">
20609</t>
        </r>
      </text>
    </comment>
    <comment ref="A460" authorId="0">
      <text>
        <r>
          <rPr>
            <b/>
            <sz val="9"/>
            <rFont val="宋体"/>
            <charset val="134"/>
          </rPr>
          <t>李欢</t>
        </r>
        <r>
          <rPr>
            <b/>
            <sz val="9"/>
            <rFont val="Tahoma"/>
            <charset val="134"/>
          </rPr>
          <t>:</t>
        </r>
        <r>
          <rPr>
            <sz val="9"/>
            <rFont val="Tahoma"/>
            <charset val="134"/>
          </rPr>
          <t xml:space="preserve">
20699</t>
        </r>
      </text>
    </comment>
    <comment ref="A465" authorId="0">
      <text>
        <r>
          <rPr>
            <b/>
            <sz val="9"/>
            <rFont val="宋体"/>
            <charset val="134"/>
          </rPr>
          <t>李欢</t>
        </r>
        <r>
          <rPr>
            <b/>
            <sz val="9"/>
            <rFont val="Tahoma"/>
            <charset val="134"/>
          </rPr>
          <t>:</t>
        </r>
        <r>
          <rPr>
            <sz val="9"/>
            <rFont val="Tahoma"/>
            <charset val="134"/>
          </rPr>
          <t xml:space="preserve">
207</t>
        </r>
      </text>
    </comment>
    <comment ref="A466" authorId="0">
      <text>
        <r>
          <rPr>
            <b/>
            <sz val="9"/>
            <rFont val="宋体"/>
            <charset val="134"/>
          </rPr>
          <t>李欢</t>
        </r>
        <r>
          <rPr>
            <b/>
            <sz val="9"/>
            <rFont val="Tahoma"/>
            <charset val="134"/>
          </rPr>
          <t>:</t>
        </r>
        <r>
          <rPr>
            <sz val="9"/>
            <rFont val="Tahoma"/>
            <charset val="134"/>
          </rPr>
          <t xml:space="preserve">
20701</t>
        </r>
      </text>
    </comment>
    <comment ref="A482" authorId="0">
      <text>
        <r>
          <rPr>
            <b/>
            <sz val="9"/>
            <rFont val="宋体"/>
            <charset val="134"/>
          </rPr>
          <t>李欢</t>
        </r>
        <r>
          <rPr>
            <b/>
            <sz val="9"/>
            <rFont val="Tahoma"/>
            <charset val="134"/>
          </rPr>
          <t>:</t>
        </r>
        <r>
          <rPr>
            <sz val="9"/>
            <rFont val="Tahoma"/>
            <charset val="134"/>
          </rPr>
          <t xml:space="preserve">
20702</t>
        </r>
      </text>
    </comment>
    <comment ref="A490" authorId="0">
      <text>
        <r>
          <rPr>
            <b/>
            <sz val="9"/>
            <rFont val="宋体"/>
            <charset val="134"/>
          </rPr>
          <t>李欢</t>
        </r>
        <r>
          <rPr>
            <b/>
            <sz val="9"/>
            <rFont val="Tahoma"/>
            <charset val="134"/>
          </rPr>
          <t>:</t>
        </r>
        <r>
          <rPr>
            <sz val="9"/>
            <rFont val="Tahoma"/>
            <charset val="134"/>
          </rPr>
          <t xml:space="preserve">
20703</t>
        </r>
      </text>
    </comment>
    <comment ref="A501" authorId="0">
      <text>
        <r>
          <rPr>
            <b/>
            <sz val="9"/>
            <rFont val="宋体"/>
            <charset val="134"/>
          </rPr>
          <t>李欢</t>
        </r>
        <r>
          <rPr>
            <b/>
            <sz val="9"/>
            <rFont val="Tahoma"/>
            <charset val="134"/>
          </rPr>
          <t>:</t>
        </r>
        <r>
          <rPr>
            <sz val="9"/>
            <rFont val="Tahoma"/>
            <charset val="134"/>
          </rPr>
          <t xml:space="preserve">
20706</t>
        </r>
      </text>
    </comment>
    <comment ref="A510" authorId="0">
      <text>
        <r>
          <rPr>
            <b/>
            <sz val="9"/>
            <rFont val="宋体"/>
            <charset val="134"/>
          </rPr>
          <t>李欢</t>
        </r>
        <r>
          <rPr>
            <b/>
            <sz val="9"/>
            <rFont val="Tahoma"/>
            <charset val="134"/>
          </rPr>
          <t>:</t>
        </r>
        <r>
          <rPr>
            <sz val="9"/>
            <rFont val="Tahoma"/>
            <charset val="134"/>
          </rPr>
          <t xml:space="preserve">
20708</t>
        </r>
      </text>
    </comment>
    <comment ref="A517" authorId="0">
      <text>
        <r>
          <rPr>
            <b/>
            <sz val="9"/>
            <rFont val="宋体"/>
            <charset val="134"/>
          </rPr>
          <t>李欢</t>
        </r>
        <r>
          <rPr>
            <b/>
            <sz val="9"/>
            <rFont val="Tahoma"/>
            <charset val="134"/>
          </rPr>
          <t>:</t>
        </r>
        <r>
          <rPr>
            <sz val="9"/>
            <rFont val="Tahoma"/>
            <charset val="134"/>
          </rPr>
          <t xml:space="preserve">
20799</t>
        </r>
      </text>
    </comment>
    <comment ref="A521" authorId="0">
      <text>
        <r>
          <rPr>
            <b/>
            <sz val="9"/>
            <rFont val="宋体"/>
            <charset val="134"/>
          </rPr>
          <t>李欢</t>
        </r>
        <r>
          <rPr>
            <b/>
            <sz val="9"/>
            <rFont val="Tahoma"/>
            <charset val="134"/>
          </rPr>
          <t>:</t>
        </r>
        <r>
          <rPr>
            <sz val="9"/>
            <rFont val="Tahoma"/>
            <charset val="134"/>
          </rPr>
          <t xml:space="preserve">
208</t>
        </r>
      </text>
    </comment>
    <comment ref="A522" authorId="0">
      <text>
        <r>
          <rPr>
            <b/>
            <sz val="9"/>
            <rFont val="宋体"/>
            <charset val="134"/>
          </rPr>
          <t>李欢</t>
        </r>
        <r>
          <rPr>
            <b/>
            <sz val="9"/>
            <rFont val="Tahoma"/>
            <charset val="134"/>
          </rPr>
          <t>:</t>
        </r>
        <r>
          <rPr>
            <sz val="9"/>
            <rFont val="Tahoma"/>
            <charset val="134"/>
          </rPr>
          <t xml:space="preserve">
20801</t>
        </r>
      </text>
    </comment>
    <comment ref="A536" authorId="0">
      <text>
        <r>
          <rPr>
            <b/>
            <sz val="9"/>
            <rFont val="宋体"/>
            <charset val="134"/>
          </rPr>
          <t>李欢</t>
        </r>
        <r>
          <rPr>
            <b/>
            <sz val="9"/>
            <rFont val="Tahoma"/>
            <charset val="134"/>
          </rPr>
          <t>:</t>
        </r>
        <r>
          <rPr>
            <sz val="9"/>
            <rFont val="Tahoma"/>
            <charset val="134"/>
          </rPr>
          <t xml:space="preserve">
20802</t>
        </r>
      </text>
    </comment>
    <comment ref="A544" authorId="0">
      <text>
        <r>
          <rPr>
            <b/>
            <sz val="9"/>
            <rFont val="宋体"/>
            <charset val="134"/>
          </rPr>
          <t>李欢</t>
        </r>
        <r>
          <rPr>
            <b/>
            <sz val="9"/>
            <rFont val="Tahoma"/>
            <charset val="134"/>
          </rPr>
          <t>:</t>
        </r>
        <r>
          <rPr>
            <sz val="9"/>
            <rFont val="Tahoma"/>
            <charset val="134"/>
          </rPr>
          <t xml:space="preserve">
20804</t>
        </r>
      </text>
    </comment>
    <comment ref="A546" authorId="0">
      <text>
        <r>
          <rPr>
            <b/>
            <sz val="9"/>
            <rFont val="宋体"/>
            <charset val="134"/>
          </rPr>
          <t>李欢</t>
        </r>
        <r>
          <rPr>
            <b/>
            <sz val="9"/>
            <rFont val="Tahoma"/>
            <charset val="134"/>
          </rPr>
          <t>:</t>
        </r>
        <r>
          <rPr>
            <sz val="9"/>
            <rFont val="Tahoma"/>
            <charset val="134"/>
          </rPr>
          <t xml:space="preserve">
20805</t>
        </r>
      </text>
    </comment>
    <comment ref="A555" authorId="0">
      <text>
        <r>
          <rPr>
            <b/>
            <sz val="9"/>
            <rFont val="宋体"/>
            <charset val="134"/>
          </rPr>
          <t>李欢</t>
        </r>
        <r>
          <rPr>
            <b/>
            <sz val="9"/>
            <rFont val="Tahoma"/>
            <charset val="134"/>
          </rPr>
          <t>:</t>
        </r>
        <r>
          <rPr>
            <sz val="9"/>
            <rFont val="Tahoma"/>
            <charset val="134"/>
          </rPr>
          <t xml:space="preserve">
20806</t>
        </r>
      </text>
    </comment>
    <comment ref="A559" authorId="0">
      <text>
        <r>
          <rPr>
            <b/>
            <sz val="9"/>
            <rFont val="宋体"/>
            <charset val="134"/>
          </rPr>
          <t>李欢</t>
        </r>
        <r>
          <rPr>
            <b/>
            <sz val="9"/>
            <rFont val="Tahoma"/>
            <charset val="134"/>
          </rPr>
          <t>:</t>
        </r>
        <r>
          <rPr>
            <sz val="9"/>
            <rFont val="Tahoma"/>
            <charset val="134"/>
          </rPr>
          <t xml:space="preserve">
20807</t>
        </r>
      </text>
    </comment>
    <comment ref="A569" authorId="0">
      <text>
        <r>
          <rPr>
            <b/>
            <sz val="9"/>
            <rFont val="宋体"/>
            <charset val="134"/>
          </rPr>
          <t>李欢</t>
        </r>
        <r>
          <rPr>
            <b/>
            <sz val="9"/>
            <rFont val="Tahoma"/>
            <charset val="134"/>
          </rPr>
          <t>:</t>
        </r>
        <r>
          <rPr>
            <sz val="9"/>
            <rFont val="Tahoma"/>
            <charset val="134"/>
          </rPr>
          <t xml:space="preserve">
20808</t>
        </r>
      </text>
    </comment>
    <comment ref="A577" authorId="0">
      <text>
        <r>
          <rPr>
            <b/>
            <sz val="9"/>
            <rFont val="宋体"/>
            <charset val="134"/>
          </rPr>
          <t>李欢</t>
        </r>
        <r>
          <rPr>
            <b/>
            <sz val="9"/>
            <rFont val="Tahoma"/>
            <charset val="134"/>
          </rPr>
          <t>:</t>
        </r>
        <r>
          <rPr>
            <sz val="9"/>
            <rFont val="Tahoma"/>
            <charset val="134"/>
          </rPr>
          <t xml:space="preserve">
20809</t>
        </r>
      </text>
    </comment>
    <comment ref="A584" authorId="0">
      <text>
        <r>
          <rPr>
            <b/>
            <sz val="9"/>
            <rFont val="宋体"/>
            <charset val="134"/>
          </rPr>
          <t>李欢</t>
        </r>
        <r>
          <rPr>
            <b/>
            <sz val="9"/>
            <rFont val="Tahoma"/>
            <charset val="134"/>
          </rPr>
          <t>:</t>
        </r>
        <r>
          <rPr>
            <sz val="9"/>
            <rFont val="Tahoma"/>
            <charset val="134"/>
          </rPr>
          <t xml:space="preserve">
20810</t>
        </r>
      </text>
    </comment>
    <comment ref="A591" authorId="0">
      <text>
        <r>
          <rPr>
            <b/>
            <sz val="9"/>
            <rFont val="宋体"/>
            <charset val="134"/>
          </rPr>
          <t>李欢</t>
        </r>
        <r>
          <rPr>
            <b/>
            <sz val="9"/>
            <rFont val="Tahoma"/>
            <charset val="134"/>
          </rPr>
          <t>:</t>
        </r>
        <r>
          <rPr>
            <sz val="9"/>
            <rFont val="Tahoma"/>
            <charset val="134"/>
          </rPr>
          <t xml:space="preserve">
20811</t>
        </r>
      </text>
    </comment>
    <comment ref="A600" authorId="0">
      <text>
        <r>
          <rPr>
            <b/>
            <sz val="9"/>
            <rFont val="宋体"/>
            <charset val="134"/>
          </rPr>
          <t>李欢</t>
        </r>
        <r>
          <rPr>
            <b/>
            <sz val="9"/>
            <rFont val="Tahoma"/>
            <charset val="134"/>
          </rPr>
          <t>:</t>
        </r>
        <r>
          <rPr>
            <sz val="9"/>
            <rFont val="Tahoma"/>
            <charset val="134"/>
          </rPr>
          <t xml:space="preserve">
20816</t>
        </r>
      </text>
    </comment>
    <comment ref="A605" authorId="0">
      <text>
        <r>
          <rPr>
            <b/>
            <sz val="9"/>
            <rFont val="宋体"/>
            <charset val="134"/>
          </rPr>
          <t>李欢</t>
        </r>
        <r>
          <rPr>
            <b/>
            <sz val="9"/>
            <rFont val="Tahoma"/>
            <charset val="134"/>
          </rPr>
          <t>:</t>
        </r>
        <r>
          <rPr>
            <sz val="9"/>
            <rFont val="Tahoma"/>
            <charset val="134"/>
          </rPr>
          <t xml:space="preserve">
20819</t>
        </r>
      </text>
    </comment>
    <comment ref="A608" authorId="0">
      <text>
        <r>
          <rPr>
            <b/>
            <sz val="9"/>
            <rFont val="宋体"/>
            <charset val="134"/>
          </rPr>
          <t>李欢</t>
        </r>
        <r>
          <rPr>
            <b/>
            <sz val="9"/>
            <rFont val="Tahoma"/>
            <charset val="134"/>
          </rPr>
          <t>:</t>
        </r>
        <r>
          <rPr>
            <sz val="9"/>
            <rFont val="Tahoma"/>
            <charset val="134"/>
          </rPr>
          <t xml:space="preserve">
20820</t>
        </r>
      </text>
    </comment>
    <comment ref="A611" authorId="0">
      <text>
        <r>
          <rPr>
            <b/>
            <sz val="9"/>
            <rFont val="宋体"/>
            <charset val="134"/>
          </rPr>
          <t>李欢</t>
        </r>
        <r>
          <rPr>
            <b/>
            <sz val="9"/>
            <rFont val="Tahoma"/>
            <charset val="134"/>
          </rPr>
          <t>:</t>
        </r>
        <r>
          <rPr>
            <sz val="9"/>
            <rFont val="Tahoma"/>
            <charset val="134"/>
          </rPr>
          <t xml:space="preserve">
20821</t>
        </r>
      </text>
    </comment>
    <comment ref="A614" authorId="0">
      <text>
        <r>
          <rPr>
            <b/>
            <sz val="9"/>
            <rFont val="宋体"/>
            <charset val="134"/>
          </rPr>
          <t>李欢</t>
        </r>
        <r>
          <rPr>
            <b/>
            <sz val="9"/>
            <rFont val="Tahoma"/>
            <charset val="134"/>
          </rPr>
          <t>:</t>
        </r>
        <r>
          <rPr>
            <sz val="9"/>
            <rFont val="Tahoma"/>
            <charset val="134"/>
          </rPr>
          <t xml:space="preserve">
20824</t>
        </r>
      </text>
    </comment>
    <comment ref="A644" authorId="0">
      <text>
        <r>
          <rPr>
            <b/>
            <sz val="9"/>
            <rFont val="宋体"/>
            <charset val="134"/>
          </rPr>
          <t>李欢</t>
        </r>
        <r>
          <rPr>
            <b/>
            <sz val="9"/>
            <rFont val="Tahoma"/>
            <charset val="134"/>
          </rPr>
          <t>:</t>
        </r>
        <r>
          <rPr>
            <sz val="9"/>
            <rFont val="Tahoma"/>
            <charset val="134"/>
          </rPr>
          <t xml:space="preserve">
21002</t>
        </r>
      </text>
    </comment>
    <comment ref="A657" authorId="0">
      <text>
        <r>
          <rPr>
            <b/>
            <sz val="9"/>
            <rFont val="宋体"/>
            <charset val="134"/>
          </rPr>
          <t>李欢</t>
        </r>
        <r>
          <rPr>
            <b/>
            <sz val="9"/>
            <rFont val="Tahoma"/>
            <charset val="134"/>
          </rPr>
          <t>:</t>
        </r>
        <r>
          <rPr>
            <sz val="9"/>
            <rFont val="Tahoma"/>
            <charset val="134"/>
          </rPr>
          <t xml:space="preserve">
21003</t>
        </r>
      </text>
    </comment>
    <comment ref="A661" authorId="0">
      <text>
        <r>
          <rPr>
            <b/>
            <sz val="9"/>
            <rFont val="宋体"/>
            <charset val="134"/>
          </rPr>
          <t>李欢</t>
        </r>
        <r>
          <rPr>
            <b/>
            <sz val="9"/>
            <rFont val="Tahoma"/>
            <charset val="134"/>
          </rPr>
          <t>:</t>
        </r>
        <r>
          <rPr>
            <sz val="9"/>
            <rFont val="Tahoma"/>
            <charset val="134"/>
          </rPr>
          <t xml:space="preserve">
21004</t>
        </r>
      </text>
    </comment>
    <comment ref="A673" authorId="0">
      <text>
        <r>
          <rPr>
            <b/>
            <sz val="9"/>
            <rFont val="宋体"/>
            <charset val="134"/>
          </rPr>
          <t>李欢</t>
        </r>
        <r>
          <rPr>
            <b/>
            <sz val="9"/>
            <rFont val="Tahoma"/>
            <charset val="134"/>
          </rPr>
          <t>:</t>
        </r>
        <r>
          <rPr>
            <sz val="9"/>
            <rFont val="Tahoma"/>
            <charset val="134"/>
          </rPr>
          <t xml:space="preserve">
21006</t>
        </r>
      </text>
    </comment>
    <comment ref="A676" authorId="0">
      <text>
        <r>
          <rPr>
            <b/>
            <sz val="9"/>
            <rFont val="宋体"/>
            <charset val="134"/>
          </rPr>
          <t>李欢</t>
        </r>
        <r>
          <rPr>
            <b/>
            <sz val="9"/>
            <rFont val="Tahoma"/>
            <charset val="134"/>
          </rPr>
          <t>:</t>
        </r>
        <r>
          <rPr>
            <sz val="9"/>
            <rFont val="Tahoma"/>
            <charset val="134"/>
          </rPr>
          <t xml:space="preserve">
21007</t>
        </r>
      </text>
    </comment>
    <comment ref="A680" authorId="0">
      <text>
        <r>
          <rPr>
            <b/>
            <sz val="9"/>
            <rFont val="宋体"/>
            <charset val="134"/>
          </rPr>
          <t>李欢</t>
        </r>
        <r>
          <rPr>
            <b/>
            <sz val="9"/>
            <rFont val="Tahoma"/>
            <charset val="134"/>
          </rPr>
          <t>:</t>
        </r>
        <r>
          <rPr>
            <sz val="9"/>
            <rFont val="Tahoma"/>
            <charset val="134"/>
          </rPr>
          <t xml:space="preserve">
21011</t>
        </r>
      </text>
    </comment>
    <comment ref="A685" authorId="0">
      <text>
        <r>
          <rPr>
            <b/>
            <sz val="9"/>
            <rFont val="宋体"/>
            <charset val="134"/>
          </rPr>
          <t>李欢</t>
        </r>
        <r>
          <rPr>
            <b/>
            <sz val="9"/>
            <rFont val="Tahoma"/>
            <charset val="134"/>
          </rPr>
          <t>:</t>
        </r>
        <r>
          <rPr>
            <sz val="9"/>
            <rFont val="Tahoma"/>
            <charset val="134"/>
          </rPr>
          <t xml:space="preserve">
21012</t>
        </r>
      </text>
    </comment>
    <comment ref="A689" authorId="0">
      <text>
        <r>
          <rPr>
            <b/>
            <sz val="9"/>
            <rFont val="宋体"/>
            <charset val="134"/>
          </rPr>
          <t>李欢</t>
        </r>
        <r>
          <rPr>
            <b/>
            <sz val="9"/>
            <rFont val="Tahoma"/>
            <charset val="134"/>
          </rPr>
          <t>:</t>
        </r>
        <r>
          <rPr>
            <sz val="9"/>
            <rFont val="Tahoma"/>
            <charset val="134"/>
          </rPr>
          <t xml:space="preserve">
21013</t>
        </r>
      </text>
    </comment>
    <comment ref="A693" authorId="0">
      <text>
        <r>
          <rPr>
            <b/>
            <sz val="9"/>
            <rFont val="宋体"/>
            <charset val="134"/>
          </rPr>
          <t>李欢</t>
        </r>
        <r>
          <rPr>
            <b/>
            <sz val="9"/>
            <rFont val="Tahoma"/>
            <charset val="134"/>
          </rPr>
          <t>:</t>
        </r>
        <r>
          <rPr>
            <sz val="9"/>
            <rFont val="Tahoma"/>
            <charset val="134"/>
          </rPr>
          <t xml:space="preserve">
21014</t>
        </r>
      </text>
    </comment>
    <comment ref="A696" authorId="0">
      <text>
        <r>
          <rPr>
            <b/>
            <sz val="9"/>
            <rFont val="宋体"/>
            <charset val="134"/>
          </rPr>
          <t>李欢</t>
        </r>
        <r>
          <rPr>
            <b/>
            <sz val="9"/>
            <rFont val="Tahoma"/>
            <charset val="134"/>
          </rPr>
          <t>:</t>
        </r>
        <r>
          <rPr>
            <sz val="9"/>
            <rFont val="Tahoma"/>
            <charset val="134"/>
          </rPr>
          <t xml:space="preserve">
21015</t>
        </r>
      </text>
    </comment>
    <comment ref="A782" authorId="0">
      <text>
        <r>
          <rPr>
            <b/>
            <sz val="9"/>
            <rFont val="宋体"/>
            <charset val="134"/>
          </rPr>
          <t>李欢</t>
        </r>
        <r>
          <rPr>
            <b/>
            <sz val="9"/>
            <rFont val="Tahoma"/>
            <charset val="134"/>
          </rPr>
          <t>:</t>
        </r>
        <r>
          <rPr>
            <sz val="9"/>
            <rFont val="Tahoma"/>
            <charset val="134"/>
          </rPr>
          <t xml:space="preserve">
212</t>
        </r>
      </text>
    </comment>
    <comment ref="A783" authorId="0">
      <text>
        <r>
          <rPr>
            <b/>
            <sz val="9"/>
            <rFont val="宋体"/>
            <charset val="134"/>
          </rPr>
          <t>李欢</t>
        </r>
        <r>
          <rPr>
            <b/>
            <sz val="9"/>
            <rFont val="Tahoma"/>
            <charset val="134"/>
          </rPr>
          <t>:</t>
        </r>
        <r>
          <rPr>
            <sz val="9"/>
            <rFont val="Tahoma"/>
            <charset val="134"/>
          </rPr>
          <t xml:space="preserve">
21201</t>
        </r>
      </text>
    </comment>
    <comment ref="A801" authorId="0">
      <text>
        <r>
          <rPr>
            <b/>
            <sz val="9"/>
            <rFont val="宋体"/>
            <charset val="134"/>
          </rPr>
          <t>李欢</t>
        </r>
        <r>
          <rPr>
            <b/>
            <sz val="9"/>
            <rFont val="Tahoma"/>
            <charset val="134"/>
          </rPr>
          <t>:</t>
        </r>
        <r>
          <rPr>
            <sz val="9"/>
            <rFont val="Tahoma"/>
            <charset val="134"/>
          </rPr>
          <t xml:space="preserve">
213</t>
        </r>
      </text>
    </comment>
    <comment ref="A802" authorId="0">
      <text>
        <r>
          <rPr>
            <b/>
            <sz val="9"/>
            <rFont val="宋体"/>
            <charset val="134"/>
          </rPr>
          <t>李欢</t>
        </r>
        <r>
          <rPr>
            <b/>
            <sz val="9"/>
            <rFont val="Tahoma"/>
            <charset val="134"/>
          </rPr>
          <t>:</t>
        </r>
        <r>
          <rPr>
            <sz val="9"/>
            <rFont val="Tahoma"/>
            <charset val="134"/>
          </rPr>
          <t xml:space="preserve">
21301</t>
        </r>
      </text>
    </comment>
    <comment ref="A827" authorId="0">
      <text>
        <r>
          <rPr>
            <b/>
            <sz val="9"/>
            <rFont val="宋体"/>
            <charset val="134"/>
          </rPr>
          <t>李欢</t>
        </r>
        <r>
          <rPr>
            <b/>
            <sz val="9"/>
            <rFont val="Tahoma"/>
            <charset val="134"/>
          </rPr>
          <t>:</t>
        </r>
        <r>
          <rPr>
            <sz val="9"/>
            <rFont val="Tahoma"/>
            <charset val="134"/>
          </rPr>
          <t xml:space="preserve">
21302</t>
        </r>
      </text>
    </comment>
    <comment ref="A851" authorId="0">
      <text>
        <r>
          <rPr>
            <b/>
            <sz val="9"/>
            <rFont val="宋体"/>
            <charset val="134"/>
          </rPr>
          <t>李欢</t>
        </r>
        <r>
          <rPr>
            <b/>
            <sz val="9"/>
            <rFont val="Tahoma"/>
            <charset val="134"/>
          </rPr>
          <t>:</t>
        </r>
        <r>
          <rPr>
            <sz val="9"/>
            <rFont val="Tahoma"/>
            <charset val="134"/>
          </rPr>
          <t xml:space="preserve">
2130299</t>
        </r>
      </text>
    </comment>
    <comment ref="A900" authorId="0">
      <text>
        <r>
          <rPr>
            <b/>
            <sz val="9"/>
            <rFont val="宋体"/>
            <charset val="134"/>
          </rPr>
          <t>李欢</t>
        </r>
        <r>
          <rPr>
            <b/>
            <sz val="9"/>
            <rFont val="Tahoma"/>
            <charset val="134"/>
          </rPr>
          <t>:</t>
        </r>
        <r>
          <rPr>
            <sz val="9"/>
            <rFont val="Tahoma"/>
            <charset val="134"/>
          </rPr>
          <t xml:space="preserve">
21306</t>
        </r>
      </text>
    </comment>
    <comment ref="A906" authorId="0">
      <text>
        <r>
          <rPr>
            <b/>
            <sz val="9"/>
            <rFont val="宋体"/>
            <charset val="134"/>
          </rPr>
          <t>李欢</t>
        </r>
        <r>
          <rPr>
            <b/>
            <sz val="9"/>
            <rFont val="Tahoma"/>
            <charset val="134"/>
          </rPr>
          <t>:</t>
        </r>
        <r>
          <rPr>
            <sz val="9"/>
            <rFont val="Tahoma"/>
            <charset val="134"/>
          </rPr>
          <t xml:space="preserve">
21307</t>
        </r>
      </text>
    </comment>
    <comment ref="A913" authorId="0">
      <text>
        <r>
          <rPr>
            <b/>
            <sz val="9"/>
            <rFont val="宋体"/>
            <charset val="134"/>
          </rPr>
          <t>李欢</t>
        </r>
        <r>
          <rPr>
            <b/>
            <sz val="9"/>
            <rFont val="Tahoma"/>
            <charset val="134"/>
          </rPr>
          <t>:</t>
        </r>
        <r>
          <rPr>
            <sz val="9"/>
            <rFont val="Tahoma"/>
            <charset val="134"/>
          </rPr>
          <t xml:space="preserve">
21308</t>
        </r>
      </text>
    </comment>
    <comment ref="A1050" authorId="0">
      <text>
        <r>
          <rPr>
            <b/>
            <sz val="9"/>
            <rFont val="宋体"/>
            <charset val="134"/>
          </rPr>
          <t>李欢</t>
        </r>
        <r>
          <rPr>
            <b/>
            <sz val="9"/>
            <rFont val="Tahoma"/>
            <charset val="134"/>
          </rPr>
          <t>:</t>
        </r>
        <r>
          <rPr>
            <sz val="9"/>
            <rFont val="Tahoma"/>
            <charset val="134"/>
          </rPr>
          <t xml:space="preserve">
21599</t>
        </r>
      </text>
    </comment>
    <comment ref="A1056" authorId="0">
      <text>
        <r>
          <rPr>
            <b/>
            <sz val="9"/>
            <rFont val="宋体"/>
            <charset val="134"/>
          </rPr>
          <t>李欢</t>
        </r>
        <r>
          <rPr>
            <b/>
            <sz val="9"/>
            <rFont val="Tahoma"/>
            <charset val="134"/>
          </rPr>
          <t>:</t>
        </r>
        <r>
          <rPr>
            <sz val="9"/>
            <rFont val="Tahoma"/>
            <charset val="134"/>
          </rPr>
          <t xml:space="preserve">
216</t>
        </r>
      </text>
    </comment>
    <comment ref="A1101" authorId="0">
      <text>
        <r>
          <rPr>
            <b/>
            <sz val="9"/>
            <rFont val="宋体"/>
            <charset val="134"/>
          </rPr>
          <t>李欢</t>
        </r>
        <r>
          <rPr>
            <b/>
            <sz val="9"/>
            <rFont val="Tahoma"/>
            <charset val="134"/>
          </rPr>
          <t>:</t>
        </r>
        <r>
          <rPr>
            <sz val="9"/>
            <rFont val="Tahoma"/>
            <charset val="134"/>
          </rPr>
          <t xml:space="preserve">
220</t>
        </r>
      </text>
    </comment>
    <comment ref="A1121" authorId="0">
      <text>
        <r>
          <rPr>
            <b/>
            <sz val="9"/>
            <rFont val="宋体"/>
            <charset val="134"/>
          </rPr>
          <t>李欢</t>
        </r>
        <r>
          <rPr>
            <b/>
            <sz val="9"/>
            <rFont val="Tahoma"/>
            <charset val="134"/>
          </rPr>
          <t>:</t>
        </r>
        <r>
          <rPr>
            <sz val="9"/>
            <rFont val="Tahoma"/>
            <charset val="134"/>
          </rPr>
          <t xml:space="preserve">
22002</t>
        </r>
      </text>
    </comment>
    <comment ref="A1140" authorId="0">
      <text>
        <r>
          <rPr>
            <b/>
            <sz val="9"/>
            <rFont val="宋体"/>
            <charset val="134"/>
          </rPr>
          <t>李欢</t>
        </r>
        <r>
          <rPr>
            <b/>
            <sz val="9"/>
            <rFont val="Tahoma"/>
            <charset val="134"/>
          </rPr>
          <t>:</t>
        </r>
        <r>
          <rPr>
            <sz val="9"/>
            <rFont val="Tahoma"/>
            <charset val="134"/>
          </rPr>
          <t xml:space="preserve">
22003</t>
        </r>
      </text>
    </comment>
    <comment ref="A1149" authorId="0">
      <text>
        <r>
          <rPr>
            <b/>
            <sz val="9"/>
            <rFont val="宋体"/>
            <charset val="134"/>
          </rPr>
          <t>李欢</t>
        </r>
        <r>
          <rPr>
            <b/>
            <sz val="9"/>
            <rFont val="Tahoma"/>
            <charset val="134"/>
          </rPr>
          <t>:</t>
        </r>
        <r>
          <rPr>
            <sz val="9"/>
            <rFont val="Tahoma"/>
            <charset val="134"/>
          </rPr>
          <t xml:space="preserve">
22005</t>
        </r>
      </text>
    </comment>
    <comment ref="A1165" authorId="0">
      <text>
        <r>
          <rPr>
            <b/>
            <sz val="9"/>
            <rFont val="宋体"/>
            <charset val="134"/>
          </rPr>
          <t>李欢</t>
        </r>
        <r>
          <rPr>
            <b/>
            <sz val="9"/>
            <rFont val="Tahoma"/>
            <charset val="134"/>
          </rPr>
          <t>:</t>
        </r>
        <r>
          <rPr>
            <sz val="9"/>
            <rFont val="Tahoma"/>
            <charset val="134"/>
          </rPr>
          <t xml:space="preserve">
221</t>
        </r>
      </text>
    </comment>
    <comment ref="A1175" authorId="0">
      <text>
        <r>
          <rPr>
            <b/>
            <sz val="9"/>
            <rFont val="宋体"/>
            <charset val="134"/>
          </rPr>
          <t>李欢</t>
        </r>
        <r>
          <rPr>
            <b/>
            <sz val="9"/>
            <rFont val="Tahoma"/>
            <charset val="134"/>
          </rPr>
          <t>:</t>
        </r>
        <r>
          <rPr>
            <sz val="9"/>
            <rFont val="Tahoma"/>
            <charset val="134"/>
          </rPr>
          <t xml:space="preserve">
22102</t>
        </r>
      </text>
    </comment>
    <comment ref="A1179" authorId="0">
      <text>
        <r>
          <rPr>
            <b/>
            <sz val="9"/>
            <rFont val="宋体"/>
            <charset val="134"/>
          </rPr>
          <t>李欢</t>
        </r>
        <r>
          <rPr>
            <b/>
            <sz val="9"/>
            <rFont val="Tahoma"/>
            <charset val="134"/>
          </rPr>
          <t>:</t>
        </r>
        <r>
          <rPr>
            <sz val="9"/>
            <rFont val="Tahoma"/>
            <charset val="134"/>
          </rPr>
          <t xml:space="preserve">
22103</t>
        </r>
      </text>
    </comment>
    <comment ref="A1183" authorId="0">
      <text>
        <r>
          <rPr>
            <b/>
            <sz val="9"/>
            <rFont val="宋体"/>
            <charset val="134"/>
          </rPr>
          <t>李欢</t>
        </r>
        <r>
          <rPr>
            <b/>
            <sz val="9"/>
            <rFont val="Tahoma"/>
            <charset val="134"/>
          </rPr>
          <t>:</t>
        </r>
        <r>
          <rPr>
            <sz val="9"/>
            <rFont val="Tahoma"/>
            <charset val="134"/>
          </rPr>
          <t xml:space="preserve">
222</t>
        </r>
      </text>
    </comment>
    <comment ref="A1184" authorId="0">
      <text>
        <r>
          <rPr>
            <b/>
            <sz val="9"/>
            <rFont val="宋体"/>
            <charset val="134"/>
          </rPr>
          <t>李欢</t>
        </r>
        <r>
          <rPr>
            <b/>
            <sz val="9"/>
            <rFont val="Tahoma"/>
            <charset val="134"/>
          </rPr>
          <t>:</t>
        </r>
        <r>
          <rPr>
            <sz val="9"/>
            <rFont val="Tahoma"/>
            <charset val="134"/>
          </rPr>
          <t xml:space="preserve">
22201</t>
        </r>
      </text>
    </comment>
    <comment ref="A1199" authorId="0">
      <text>
        <r>
          <rPr>
            <b/>
            <sz val="9"/>
            <rFont val="宋体"/>
            <charset val="134"/>
          </rPr>
          <t>李欢</t>
        </r>
        <r>
          <rPr>
            <b/>
            <sz val="9"/>
            <rFont val="Tahoma"/>
            <charset val="134"/>
          </rPr>
          <t>:</t>
        </r>
        <r>
          <rPr>
            <sz val="9"/>
            <rFont val="Tahoma"/>
            <charset val="134"/>
          </rPr>
          <t xml:space="preserve">
22202</t>
        </r>
      </text>
    </comment>
    <comment ref="A1213" authorId="0">
      <text>
        <r>
          <rPr>
            <b/>
            <sz val="9"/>
            <rFont val="宋体"/>
            <charset val="134"/>
          </rPr>
          <t>李欢</t>
        </r>
        <r>
          <rPr>
            <b/>
            <sz val="9"/>
            <rFont val="Tahoma"/>
            <charset val="134"/>
          </rPr>
          <t>:</t>
        </r>
        <r>
          <rPr>
            <sz val="9"/>
            <rFont val="Tahoma"/>
            <charset val="134"/>
          </rPr>
          <t xml:space="preserve">
22203</t>
        </r>
      </text>
    </comment>
    <comment ref="A1218" authorId="0">
      <text>
        <r>
          <rPr>
            <b/>
            <sz val="9"/>
            <rFont val="宋体"/>
            <charset val="134"/>
          </rPr>
          <t>李欢</t>
        </r>
        <r>
          <rPr>
            <b/>
            <sz val="9"/>
            <rFont val="Tahoma"/>
            <charset val="134"/>
          </rPr>
          <t>:</t>
        </r>
        <r>
          <rPr>
            <sz val="9"/>
            <rFont val="Tahoma"/>
            <charset val="134"/>
          </rPr>
          <t xml:space="preserve">
22204</t>
        </r>
      </text>
    </comment>
    <comment ref="A1224" authorId="0">
      <text>
        <r>
          <rPr>
            <b/>
            <sz val="9"/>
            <rFont val="宋体"/>
            <charset val="134"/>
          </rPr>
          <t>李欢</t>
        </r>
        <r>
          <rPr>
            <b/>
            <sz val="9"/>
            <rFont val="Tahoma"/>
            <charset val="134"/>
          </rPr>
          <t>:</t>
        </r>
        <r>
          <rPr>
            <sz val="9"/>
            <rFont val="Tahoma"/>
            <charset val="134"/>
          </rPr>
          <t xml:space="preserve">
22205</t>
        </r>
      </text>
    </comment>
    <comment ref="A1237" authorId="0">
      <text>
        <r>
          <rPr>
            <b/>
            <sz val="9"/>
            <rFont val="宋体"/>
            <charset val="134"/>
          </rPr>
          <t>李欢</t>
        </r>
        <r>
          <rPr>
            <b/>
            <sz val="9"/>
            <rFont val="Tahoma"/>
            <charset val="134"/>
          </rPr>
          <t>:</t>
        </r>
        <r>
          <rPr>
            <sz val="9"/>
            <rFont val="Tahoma"/>
            <charset val="134"/>
          </rPr>
          <t xml:space="preserve">
22401</t>
        </r>
      </text>
    </comment>
    <comment ref="A1249" authorId="0">
      <text>
        <r>
          <rPr>
            <b/>
            <sz val="9"/>
            <rFont val="宋体"/>
            <charset val="134"/>
          </rPr>
          <t>李欢</t>
        </r>
        <r>
          <rPr>
            <b/>
            <sz val="9"/>
            <rFont val="Tahoma"/>
            <charset val="134"/>
          </rPr>
          <t>:</t>
        </r>
        <r>
          <rPr>
            <sz val="9"/>
            <rFont val="Tahoma"/>
            <charset val="134"/>
          </rPr>
          <t xml:space="preserve">
22402</t>
        </r>
      </text>
    </comment>
    <comment ref="A1255" authorId="0">
      <text>
        <r>
          <rPr>
            <b/>
            <sz val="9"/>
            <rFont val="宋体"/>
            <charset val="134"/>
          </rPr>
          <t>李欢</t>
        </r>
        <r>
          <rPr>
            <b/>
            <sz val="9"/>
            <rFont val="Tahoma"/>
            <charset val="134"/>
          </rPr>
          <t>:</t>
        </r>
        <r>
          <rPr>
            <sz val="9"/>
            <rFont val="Tahoma"/>
            <charset val="134"/>
          </rPr>
          <t xml:space="preserve">
22403</t>
        </r>
      </text>
    </comment>
    <comment ref="A1261" authorId="0">
      <text>
        <r>
          <rPr>
            <b/>
            <sz val="9"/>
            <rFont val="宋体"/>
            <charset val="134"/>
          </rPr>
          <t>李欢</t>
        </r>
        <r>
          <rPr>
            <b/>
            <sz val="9"/>
            <rFont val="Tahoma"/>
            <charset val="134"/>
          </rPr>
          <t>:</t>
        </r>
        <r>
          <rPr>
            <sz val="9"/>
            <rFont val="Tahoma"/>
            <charset val="134"/>
          </rPr>
          <t xml:space="preserve">
22404</t>
        </r>
      </text>
    </comment>
    <comment ref="A1269" authorId="0">
      <text>
        <r>
          <rPr>
            <b/>
            <sz val="9"/>
            <rFont val="宋体"/>
            <charset val="134"/>
          </rPr>
          <t>李欢</t>
        </r>
        <r>
          <rPr>
            <b/>
            <sz val="9"/>
            <rFont val="Tahoma"/>
            <charset val="134"/>
          </rPr>
          <t>:</t>
        </r>
        <r>
          <rPr>
            <sz val="9"/>
            <rFont val="Tahoma"/>
            <charset val="134"/>
          </rPr>
          <t xml:space="preserve">
22405</t>
        </r>
      </text>
    </comment>
    <comment ref="A1282" authorId="0">
      <text>
        <r>
          <rPr>
            <b/>
            <sz val="9"/>
            <rFont val="宋体"/>
            <charset val="134"/>
          </rPr>
          <t>李欢</t>
        </r>
        <r>
          <rPr>
            <b/>
            <sz val="9"/>
            <rFont val="Tahoma"/>
            <charset val="134"/>
          </rPr>
          <t>:</t>
        </r>
        <r>
          <rPr>
            <sz val="9"/>
            <rFont val="Tahoma"/>
            <charset val="134"/>
          </rPr>
          <t xml:space="preserve">
22406</t>
        </r>
      </text>
    </comment>
    <comment ref="A1286" authorId="0">
      <text>
        <r>
          <rPr>
            <b/>
            <sz val="9"/>
            <rFont val="宋体"/>
            <charset val="134"/>
          </rPr>
          <t>李欢</t>
        </r>
        <r>
          <rPr>
            <b/>
            <sz val="9"/>
            <rFont val="Tahoma"/>
            <charset val="134"/>
          </rPr>
          <t>:</t>
        </r>
        <r>
          <rPr>
            <sz val="9"/>
            <rFont val="Tahoma"/>
            <charset val="134"/>
          </rPr>
          <t xml:space="preserve">
22407</t>
        </r>
      </text>
    </comment>
  </commentList>
</comments>
</file>

<file path=xl/sharedStrings.xml><?xml version="1.0" encoding="utf-8"?>
<sst xmlns="http://schemas.openxmlformats.org/spreadsheetml/2006/main" count="2489" uniqueCount="1635">
  <si>
    <r>
      <rPr>
        <sz val="18"/>
        <rFont val="Times New Roman"/>
        <charset val="134"/>
      </rPr>
      <t>2019</t>
    </r>
    <r>
      <rPr>
        <sz val="18"/>
        <rFont val="方正小标宋_GBK"/>
        <charset val="134"/>
      </rPr>
      <t>年一般公共预算收入预算表</t>
    </r>
  </si>
  <si>
    <r>
      <rPr>
        <sz val="11"/>
        <rFont val="宋体"/>
        <charset val="134"/>
      </rPr>
      <t>单位：万元</t>
    </r>
  </si>
  <si>
    <r>
      <rPr>
        <b/>
        <sz val="11"/>
        <rFont val="黑体"/>
        <charset val="134"/>
      </rPr>
      <t>项目</t>
    </r>
  </si>
  <si>
    <r>
      <rPr>
        <b/>
        <sz val="11"/>
        <rFont val="黑体"/>
        <charset val="134"/>
      </rPr>
      <t>上年决算（执行</t>
    </r>
    <r>
      <rPr>
        <b/>
        <sz val="11"/>
        <rFont val="Times New Roman"/>
        <charset val="134"/>
      </rPr>
      <t>)</t>
    </r>
    <r>
      <rPr>
        <b/>
        <sz val="11"/>
        <rFont val="黑体"/>
        <charset val="134"/>
      </rPr>
      <t>数</t>
    </r>
  </si>
  <si>
    <r>
      <rPr>
        <b/>
        <sz val="11"/>
        <rFont val="黑体"/>
        <charset val="134"/>
      </rPr>
      <t>预算数</t>
    </r>
  </si>
  <si>
    <r>
      <rPr>
        <b/>
        <sz val="11"/>
        <rFont val="黑体"/>
        <charset val="134"/>
      </rPr>
      <t>预算数为决算（执行）数</t>
    </r>
    <r>
      <rPr>
        <b/>
        <sz val="11"/>
        <rFont val="Times New Roman"/>
        <charset val="134"/>
      </rPr>
      <t>%</t>
    </r>
  </si>
  <si>
    <r>
      <rPr>
        <sz val="11"/>
        <rFont val="宋体"/>
        <charset val="134"/>
      </rPr>
      <t>一、税收收入</t>
    </r>
  </si>
  <si>
    <r>
      <rPr>
        <sz val="11"/>
        <rFont val="Times New Roman"/>
        <charset val="134"/>
      </rPr>
      <t xml:space="preserve">    </t>
    </r>
    <r>
      <rPr>
        <sz val="11"/>
        <rFont val="宋体"/>
        <charset val="134"/>
      </rPr>
      <t>增值税</t>
    </r>
  </si>
  <si>
    <r>
      <rPr>
        <sz val="11"/>
        <rFont val="Times New Roman"/>
        <charset val="134"/>
      </rPr>
      <t xml:space="preserve">    </t>
    </r>
    <r>
      <rPr>
        <sz val="11"/>
        <rFont val="宋体"/>
        <charset val="134"/>
      </rPr>
      <t>企业所得税</t>
    </r>
  </si>
  <si>
    <r>
      <rPr>
        <sz val="11"/>
        <rFont val="Times New Roman"/>
        <charset val="134"/>
      </rPr>
      <t xml:space="preserve">    </t>
    </r>
    <r>
      <rPr>
        <sz val="11"/>
        <rFont val="宋体"/>
        <charset val="134"/>
      </rPr>
      <t>企业所得税退税</t>
    </r>
  </si>
  <si>
    <r>
      <rPr>
        <sz val="11"/>
        <rFont val="Times New Roman"/>
        <charset val="134"/>
      </rPr>
      <t xml:space="preserve">    </t>
    </r>
    <r>
      <rPr>
        <sz val="11"/>
        <rFont val="宋体"/>
        <charset val="134"/>
      </rPr>
      <t>个人所得税</t>
    </r>
  </si>
  <si>
    <r>
      <rPr>
        <sz val="11"/>
        <rFont val="Times New Roman"/>
        <charset val="134"/>
      </rPr>
      <t xml:space="preserve">    </t>
    </r>
    <r>
      <rPr>
        <sz val="11"/>
        <rFont val="宋体"/>
        <charset val="134"/>
      </rPr>
      <t>资源税</t>
    </r>
  </si>
  <si>
    <r>
      <rPr>
        <sz val="11"/>
        <rFont val="Times New Roman"/>
        <charset val="134"/>
      </rPr>
      <t xml:space="preserve">    </t>
    </r>
    <r>
      <rPr>
        <sz val="11"/>
        <rFont val="宋体"/>
        <charset val="134"/>
      </rPr>
      <t>城市维护建设税</t>
    </r>
  </si>
  <si>
    <r>
      <rPr>
        <sz val="11"/>
        <rFont val="Times New Roman"/>
        <charset val="134"/>
      </rPr>
      <t xml:space="preserve">    </t>
    </r>
    <r>
      <rPr>
        <sz val="11"/>
        <rFont val="宋体"/>
        <charset val="134"/>
      </rPr>
      <t>房产税</t>
    </r>
  </si>
  <si>
    <r>
      <rPr>
        <sz val="11"/>
        <rFont val="Times New Roman"/>
        <charset val="134"/>
      </rPr>
      <t xml:space="preserve">    </t>
    </r>
    <r>
      <rPr>
        <sz val="11"/>
        <rFont val="宋体"/>
        <charset val="134"/>
      </rPr>
      <t>印花税</t>
    </r>
  </si>
  <si>
    <r>
      <rPr>
        <sz val="11"/>
        <rFont val="Times New Roman"/>
        <charset val="134"/>
      </rPr>
      <t xml:space="preserve">    </t>
    </r>
    <r>
      <rPr>
        <sz val="11"/>
        <rFont val="宋体"/>
        <charset val="134"/>
      </rPr>
      <t>城镇土地使用税</t>
    </r>
  </si>
  <si>
    <r>
      <rPr>
        <sz val="11"/>
        <rFont val="Times New Roman"/>
        <charset val="134"/>
      </rPr>
      <t xml:space="preserve">    </t>
    </r>
    <r>
      <rPr>
        <sz val="11"/>
        <rFont val="宋体"/>
        <charset val="134"/>
      </rPr>
      <t>土地增值税</t>
    </r>
  </si>
  <si>
    <r>
      <rPr>
        <sz val="11"/>
        <rFont val="Times New Roman"/>
        <charset val="134"/>
      </rPr>
      <t xml:space="preserve">    </t>
    </r>
    <r>
      <rPr>
        <sz val="11"/>
        <rFont val="宋体"/>
        <charset val="134"/>
      </rPr>
      <t>车船税</t>
    </r>
  </si>
  <si>
    <r>
      <rPr>
        <sz val="11"/>
        <rFont val="Times New Roman"/>
        <charset val="134"/>
      </rPr>
      <t xml:space="preserve">    </t>
    </r>
    <r>
      <rPr>
        <sz val="11"/>
        <rFont val="宋体"/>
        <charset val="134"/>
      </rPr>
      <t>耕地占用税</t>
    </r>
  </si>
  <si>
    <r>
      <rPr>
        <sz val="11"/>
        <rFont val="Times New Roman"/>
        <charset val="134"/>
      </rPr>
      <t xml:space="preserve">    </t>
    </r>
    <r>
      <rPr>
        <sz val="11"/>
        <rFont val="宋体"/>
        <charset val="134"/>
      </rPr>
      <t>契税</t>
    </r>
  </si>
  <si>
    <r>
      <rPr>
        <sz val="11"/>
        <rFont val="Times New Roman"/>
        <charset val="134"/>
      </rPr>
      <t xml:space="preserve">    </t>
    </r>
    <r>
      <rPr>
        <sz val="11"/>
        <rFont val="宋体"/>
        <charset val="134"/>
      </rPr>
      <t>烟叶税</t>
    </r>
  </si>
  <si>
    <r>
      <rPr>
        <sz val="11"/>
        <rFont val="Times New Roman"/>
        <charset val="134"/>
      </rPr>
      <t xml:space="preserve"> </t>
    </r>
    <r>
      <rPr>
        <sz val="11"/>
        <color rgb="FFFF0000"/>
        <rFont val="Times New Roman"/>
        <charset val="134"/>
      </rPr>
      <t xml:space="preserve">   </t>
    </r>
    <r>
      <rPr>
        <sz val="11"/>
        <color rgb="FFFF0000"/>
        <rFont val="宋体"/>
        <charset val="134"/>
      </rPr>
      <t>环境保护税</t>
    </r>
  </si>
  <si>
    <r>
      <rPr>
        <sz val="11"/>
        <rFont val="Times New Roman"/>
        <charset val="134"/>
      </rPr>
      <t xml:space="preserve">    </t>
    </r>
    <r>
      <rPr>
        <sz val="11"/>
        <rFont val="宋体"/>
        <charset val="134"/>
      </rPr>
      <t>其他税收收入</t>
    </r>
  </si>
  <si>
    <r>
      <rPr>
        <sz val="11"/>
        <rFont val="宋体"/>
        <charset val="134"/>
      </rPr>
      <t>二、非税收入</t>
    </r>
  </si>
  <si>
    <r>
      <rPr>
        <sz val="11"/>
        <rFont val="Times New Roman"/>
        <charset val="134"/>
      </rPr>
      <t xml:space="preserve">    </t>
    </r>
    <r>
      <rPr>
        <sz val="11"/>
        <rFont val="宋体"/>
        <charset val="134"/>
      </rPr>
      <t>专项收入</t>
    </r>
  </si>
  <si>
    <r>
      <rPr>
        <sz val="11"/>
        <rFont val="Times New Roman"/>
        <charset val="134"/>
      </rPr>
      <t xml:space="preserve">    </t>
    </r>
    <r>
      <rPr>
        <sz val="11"/>
        <rFont val="宋体"/>
        <charset val="134"/>
      </rPr>
      <t>行政事业性收费收入</t>
    </r>
  </si>
  <si>
    <r>
      <rPr>
        <sz val="11"/>
        <rFont val="Times New Roman"/>
        <charset val="134"/>
      </rPr>
      <t xml:space="preserve">    </t>
    </r>
    <r>
      <rPr>
        <sz val="11"/>
        <rFont val="宋体"/>
        <charset val="134"/>
      </rPr>
      <t>罚没收入</t>
    </r>
  </si>
  <si>
    <r>
      <rPr>
        <sz val="11"/>
        <rFont val="Times New Roman"/>
        <charset val="134"/>
      </rPr>
      <t xml:space="preserve">    </t>
    </r>
    <r>
      <rPr>
        <sz val="11"/>
        <rFont val="宋体"/>
        <charset val="134"/>
      </rPr>
      <t>国有资本经营收入</t>
    </r>
  </si>
  <si>
    <r>
      <rPr>
        <sz val="11"/>
        <rFont val="Times New Roman"/>
        <charset val="134"/>
      </rPr>
      <t xml:space="preserve">    </t>
    </r>
    <r>
      <rPr>
        <sz val="11"/>
        <rFont val="宋体"/>
        <charset val="134"/>
      </rPr>
      <t>国有资源（资产）有偿使用收入</t>
    </r>
  </si>
  <si>
    <r>
      <rPr>
        <sz val="11"/>
        <rFont val="Times New Roman"/>
        <charset val="134"/>
      </rPr>
      <t xml:space="preserve">    </t>
    </r>
    <r>
      <rPr>
        <sz val="11"/>
        <rFont val="宋体"/>
        <charset val="134"/>
      </rPr>
      <t>捐赠收入</t>
    </r>
  </si>
  <si>
    <r>
      <rPr>
        <sz val="11"/>
        <rFont val="Times New Roman"/>
        <charset val="134"/>
      </rPr>
      <t xml:space="preserve">    </t>
    </r>
    <r>
      <rPr>
        <sz val="11"/>
        <rFont val="宋体"/>
        <charset val="134"/>
      </rPr>
      <t>政府住房基金收入</t>
    </r>
  </si>
  <si>
    <r>
      <rPr>
        <sz val="11"/>
        <rFont val="Times New Roman"/>
        <charset val="134"/>
      </rPr>
      <t xml:space="preserve">    </t>
    </r>
    <r>
      <rPr>
        <sz val="11"/>
        <rFont val="宋体"/>
        <charset val="134"/>
      </rPr>
      <t>其他收入</t>
    </r>
  </si>
  <si>
    <t xml:space="preserve"> </t>
  </si>
  <si>
    <r>
      <rPr>
        <b/>
        <sz val="11"/>
        <rFont val="宋体"/>
        <charset val="134"/>
      </rPr>
      <t>收入合计</t>
    </r>
  </si>
  <si>
    <r>
      <rPr>
        <b/>
        <sz val="18"/>
        <rFont val="Times New Roman"/>
        <charset val="134"/>
      </rPr>
      <t>2019</t>
    </r>
    <r>
      <rPr>
        <b/>
        <sz val="18"/>
        <rFont val="方正小标宋_GBK"/>
        <charset val="134"/>
      </rPr>
      <t>年一般公共预算支出预算表</t>
    </r>
  </si>
  <si>
    <t>项目</t>
  </si>
  <si>
    <t>上年决算（执行)数</t>
  </si>
  <si>
    <t>预算数</t>
  </si>
  <si>
    <t>预算数为决算（执行）数%</t>
  </si>
  <si>
    <t>备注</t>
  </si>
  <si>
    <r>
      <rPr>
        <sz val="11"/>
        <rFont val="宋体"/>
        <charset val="134"/>
      </rPr>
      <t>一、一般公共服务</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</si>
  <si>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</si>
  <si>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</si>
  <si>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</si>
  <si>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</si>
  <si>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</si>
  <si>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</si>
  <si>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</si>
  <si>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</si>
  <si>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</si>
  <si>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</si>
  <si>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</si>
  <si>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其他人大事务支出</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</si>
  <si>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</si>
  <si>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</si>
  <si>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</si>
  <si>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</si>
  <si>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其他政协事务支出</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</si>
  <si>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</si>
  <si>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</si>
  <si>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</si>
  <si>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</si>
  <si>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</si>
  <si>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</si>
  <si>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其他政府办公厅（室）及相关机构事务支出</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</si>
  <si>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</si>
  <si>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</si>
  <si>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</si>
  <si>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</si>
  <si>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</si>
  <si>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</si>
  <si>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应对气象变化管理事务</t>
    </r>
  </si>
  <si>
    <r>
      <rPr>
        <sz val="11"/>
        <rFont val="Times New Roman"/>
        <charset val="134"/>
      </rPr>
      <t xml:space="preserve">      </t>
    </r>
    <r>
      <rPr>
        <sz val="11"/>
        <rFont val="宋体"/>
        <charset val="134"/>
      </rPr>
      <t>其他发展与改革事务支出</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</si>
  <si>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</si>
  <si>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</si>
  <si>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</si>
  <si>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</si>
  <si>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</si>
  <si>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</si>
  <si>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其他统计信息事务支出</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</si>
  <si>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</si>
  <si>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</si>
  <si>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</si>
  <si>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</si>
  <si>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</si>
  <si>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</si>
  <si>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</si>
  <si>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</si>
  <si>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税务办案</t>
    </r>
  </si>
  <si>
    <r>
      <rPr>
        <sz val="11"/>
        <rFont val="Times New Roman"/>
        <charset val="134"/>
      </rPr>
      <t xml:space="preserve">      </t>
    </r>
    <r>
      <rPr>
        <sz val="11"/>
        <rFont val="宋体"/>
        <charset val="134"/>
      </rPr>
      <t>税务登记证及发票管理</t>
    </r>
  </si>
  <si>
    <r>
      <rPr>
        <sz val="11"/>
        <rFont val="Times New Roman"/>
        <charset val="134"/>
      </rPr>
      <t xml:space="preserve">      </t>
    </r>
    <r>
      <rPr>
        <sz val="11"/>
        <rFont val="宋体"/>
        <charset val="134"/>
      </rPr>
      <t>代扣代收代征税款手续费</t>
    </r>
  </si>
  <si>
    <r>
      <rPr>
        <sz val="11"/>
        <rFont val="Times New Roman"/>
        <charset val="134"/>
      </rPr>
      <t xml:space="preserve">      </t>
    </r>
    <r>
      <rPr>
        <sz val="11"/>
        <rFont val="宋体"/>
        <charset val="134"/>
      </rPr>
      <t>税务宣传</t>
    </r>
  </si>
  <si>
    <r>
      <rPr>
        <sz val="11"/>
        <rFont val="Times New Roman"/>
        <charset val="134"/>
      </rPr>
      <t xml:space="preserve">      </t>
    </r>
    <r>
      <rPr>
        <sz val="11"/>
        <rFont val="宋体"/>
        <charset val="134"/>
      </rPr>
      <t>协税护税</t>
    </r>
  </si>
  <si>
    <r>
      <rPr>
        <sz val="11"/>
        <rFont val="Times New Roman"/>
        <charset val="134"/>
      </rPr>
      <t xml:space="preserve">      </t>
    </r>
    <r>
      <rPr>
        <sz val="11"/>
        <rFont val="宋体"/>
        <charset val="134"/>
      </rPr>
      <t>其他税收事务支出</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</si>
  <si>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</si>
  <si>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</si>
  <si>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</si>
  <si>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其他审计事务支出</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</si>
  <si>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</si>
  <si>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缉私办案</t>
    </r>
  </si>
  <si>
    <r>
      <rPr>
        <sz val="11"/>
        <color rgb="FFFF0000"/>
        <rFont val="Times New Roman"/>
        <charset val="134"/>
      </rPr>
      <t xml:space="preserve">      </t>
    </r>
    <r>
      <rPr>
        <sz val="11"/>
        <color rgb="FFFF0000"/>
        <rFont val="宋体"/>
        <charset val="134"/>
      </rPr>
      <t>口岸管理</t>
    </r>
  </si>
  <si>
    <r>
      <rPr>
        <sz val="11"/>
        <color rgb="FFFF0000"/>
        <rFont val="Times New Roman"/>
        <charset val="134"/>
      </rPr>
      <t xml:space="preserve">      </t>
    </r>
    <r>
      <rPr>
        <sz val="11"/>
        <color rgb="FFFF0000"/>
        <rFont val="宋体"/>
        <charset val="134"/>
      </rPr>
      <t>海关关务</t>
    </r>
  </si>
  <si>
    <r>
      <rPr>
        <sz val="11"/>
        <color rgb="FFFF0000"/>
        <rFont val="Times New Roman"/>
        <charset val="134"/>
      </rPr>
      <t xml:space="preserve">      </t>
    </r>
    <r>
      <rPr>
        <sz val="11"/>
        <color rgb="FFFF0000"/>
        <rFont val="宋体"/>
        <charset val="134"/>
      </rPr>
      <t>关税征管</t>
    </r>
  </si>
  <si>
    <r>
      <rPr>
        <sz val="11"/>
        <color rgb="FFFF0000"/>
        <rFont val="Times New Roman"/>
        <charset val="134"/>
      </rPr>
      <t xml:space="preserve">      </t>
    </r>
    <r>
      <rPr>
        <sz val="11"/>
        <color rgb="FFFF0000"/>
        <rFont val="宋体"/>
        <charset val="134"/>
      </rPr>
      <t>海关监管</t>
    </r>
  </si>
  <si>
    <r>
      <rPr>
        <sz val="11"/>
        <color rgb="FFFF0000"/>
        <rFont val="Times New Roman"/>
        <charset val="134"/>
      </rPr>
      <t xml:space="preserve">      </t>
    </r>
    <r>
      <rPr>
        <sz val="11"/>
        <color rgb="FFFF0000"/>
        <rFont val="宋体"/>
        <charset val="134"/>
      </rPr>
      <t>检验免疫</t>
    </r>
  </si>
  <si>
    <r>
      <rPr>
        <sz val="11"/>
        <rFont val="Times New Roman"/>
        <charset val="134"/>
      </rPr>
      <t xml:space="preserve">      </t>
    </r>
    <r>
      <rPr>
        <sz val="11"/>
        <rFont val="宋体"/>
        <charset val="134"/>
      </rPr>
      <t>其他海关事务支出</t>
    </r>
  </si>
  <si>
    <r>
      <rPr>
        <sz val="11"/>
        <rFont val="Times New Roman"/>
        <charset val="134"/>
      </rPr>
      <t xml:space="preserve">    </t>
    </r>
    <r>
      <rPr>
        <sz val="11"/>
        <rFont val="宋体"/>
        <charset val="134"/>
      </rPr>
      <t>人力资源事务</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</si>
  <si>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</si>
  <si>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</si>
  <si>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</si>
  <si>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</si>
  <si>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其他人力资源事务支出</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</si>
  <si>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</si>
  <si>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</si>
  <si>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</si>
  <si>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中央巡视</t>
    </r>
  </si>
  <si>
    <r>
      <rPr>
        <sz val="11"/>
        <rFont val="Times New Roman"/>
        <charset val="134"/>
      </rPr>
      <t xml:space="preserve">      </t>
    </r>
    <r>
      <rPr>
        <sz val="11"/>
        <rFont val="宋体"/>
        <charset val="134"/>
      </rPr>
      <t>其他纪检监察事务支出</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</si>
  <si>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</si>
  <si>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</si>
  <si>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</si>
  <si>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</si>
  <si>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</si>
  <si>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</si>
  <si>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其他商贸事务支出</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</si>
  <si>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</si>
  <si>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</si>
  <si>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国家知识产权战略</t>
    </r>
  </si>
  <si>
    <r>
      <rPr>
        <sz val="11"/>
        <rFont val="Times New Roman"/>
        <charset val="134"/>
      </rPr>
      <t xml:space="preserve">      </t>
    </r>
    <r>
      <rPr>
        <sz val="11"/>
        <rFont val="宋体"/>
        <charset val="134"/>
      </rPr>
      <t>专利试点和产业化推进</t>
    </r>
  </si>
  <si>
    <r>
      <rPr>
        <sz val="11"/>
        <rFont val="Times New Roman"/>
        <charset val="134"/>
      </rPr>
      <t xml:space="preserve">      </t>
    </r>
    <r>
      <rPr>
        <sz val="11"/>
        <rFont val="宋体"/>
        <charset val="134"/>
      </rPr>
      <t>专利执法</t>
    </r>
  </si>
  <si>
    <r>
      <rPr>
        <sz val="11"/>
        <rFont val="Times New Roman"/>
        <charset val="134"/>
      </rPr>
      <t xml:space="preserve">      </t>
    </r>
    <r>
      <rPr>
        <sz val="11"/>
        <rFont val="宋体"/>
        <charset val="134"/>
      </rPr>
      <t>国际组织专项活动</t>
    </r>
  </si>
  <si>
    <r>
      <rPr>
        <sz val="11"/>
        <rFont val="Times New Roman"/>
        <charset val="134"/>
      </rPr>
      <t xml:space="preserve">      </t>
    </r>
    <r>
      <rPr>
        <sz val="11"/>
        <rFont val="宋体"/>
        <charset val="134"/>
      </rPr>
      <t>知识产权宏观管理</t>
    </r>
  </si>
  <si>
    <r>
      <rPr>
        <sz val="11"/>
        <color rgb="FFFF0000"/>
        <rFont val="Times New Roman"/>
        <charset val="134"/>
      </rPr>
      <t xml:space="preserve">      </t>
    </r>
    <r>
      <rPr>
        <sz val="11"/>
        <color rgb="FFFF0000"/>
        <rFont val="宋体"/>
        <charset val="134"/>
      </rPr>
      <t>商标管理</t>
    </r>
  </si>
  <si>
    <r>
      <rPr>
        <sz val="11"/>
        <color rgb="FFFF0000"/>
        <rFont val="Times New Roman"/>
        <charset val="134"/>
      </rPr>
      <t xml:space="preserve">      </t>
    </r>
    <r>
      <rPr>
        <sz val="11"/>
        <color rgb="FFFF0000"/>
        <rFont val="宋体"/>
        <charset val="134"/>
      </rPr>
      <t>原产地地理标志管理</t>
    </r>
  </si>
  <si>
    <r>
      <rPr>
        <sz val="11"/>
        <rFont val="Times New Roman"/>
        <charset val="134"/>
      </rPr>
      <t xml:space="preserve">      </t>
    </r>
    <r>
      <rPr>
        <sz val="11"/>
        <rFont val="宋体"/>
        <charset val="134"/>
      </rPr>
      <t>其他知识产权事务支出</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</si>
  <si>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</si>
  <si>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</si>
  <si>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其他民族事务支出</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</si>
  <si>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</si>
  <si>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</si>
  <si>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</si>
  <si>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其他港澳台事务支出</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</si>
  <si>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</si>
  <si>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</si>
  <si>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其他档案事务支出</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</si>
  <si>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</si>
  <si>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其他民主党派及工商联事务支出</t>
    </r>
  </si>
  <si>
    <r>
      <rPr>
        <sz val="11"/>
        <rFont val="Times New Roman"/>
        <charset val="134"/>
      </rPr>
      <t xml:space="preserve">    </t>
    </r>
    <r>
      <rPr>
        <sz val="11"/>
        <rFont val="宋体"/>
        <charset val="134"/>
      </rPr>
      <t>群众团体事务</t>
    </r>
  </si>
  <si>
    <r>
      <rPr>
        <sz val="11"/>
        <color rgb="FFFF0000"/>
        <rFont val="Times New Roman"/>
        <charset val="134"/>
      </rPr>
      <t xml:space="preserve">      </t>
    </r>
    <r>
      <rPr>
        <sz val="11"/>
        <color rgb="FFFF0000"/>
        <rFont val="宋体"/>
        <charset val="134"/>
      </rPr>
      <t>工会服务</t>
    </r>
  </si>
  <si>
    <r>
      <rPr>
        <sz val="11"/>
        <rFont val="Times New Roman"/>
        <charset val="134"/>
      </rPr>
      <t xml:space="preserve">      </t>
    </r>
    <r>
      <rPr>
        <sz val="11"/>
        <rFont val="宋体"/>
        <charset val="134"/>
      </rPr>
      <t>其他群众团体事务支出</t>
    </r>
  </si>
  <si>
    <r>
      <rPr>
        <sz val="11"/>
        <rFont val="Times New Roman"/>
        <charset val="134"/>
      </rPr>
      <t xml:space="preserve">    </t>
    </r>
    <r>
      <rPr>
        <sz val="11"/>
        <rFont val="宋体"/>
        <charset val="134"/>
      </rPr>
      <t>党委办公厅（室）及相关机构事务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</si>
  <si>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</si>
  <si>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其他党委办公厅（室）及相关机构事务支出</t>
    </r>
  </si>
  <si>
    <r>
      <rPr>
        <sz val="11"/>
        <rFont val="Times New Roman"/>
        <charset val="134"/>
      </rPr>
      <t xml:space="preserve">    </t>
    </r>
    <r>
      <rPr>
        <sz val="11"/>
        <rFont val="宋体"/>
        <charset val="134"/>
      </rPr>
      <t>组织事务</t>
    </r>
  </si>
  <si>
    <r>
      <rPr>
        <sz val="11"/>
        <color rgb="FFFF0000"/>
        <rFont val="Times New Roman"/>
        <charset val="134"/>
      </rPr>
      <t xml:space="preserve">      </t>
    </r>
    <r>
      <rPr>
        <sz val="11"/>
        <color rgb="FFFF0000"/>
        <rFont val="宋体"/>
        <charset val="134"/>
      </rPr>
      <t>公务员事务</t>
    </r>
  </si>
  <si>
    <r>
      <rPr>
        <sz val="11"/>
        <rFont val="Times New Roman"/>
        <charset val="134"/>
      </rPr>
      <t xml:space="preserve">      </t>
    </r>
    <r>
      <rPr>
        <sz val="11"/>
        <rFont val="宋体"/>
        <charset val="134"/>
      </rPr>
      <t>其他组织事务支出</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</si>
  <si>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</si>
  <si>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其他宣传事务支出</t>
    </r>
  </si>
  <si>
    <r>
      <rPr>
        <sz val="11"/>
        <rFont val="Times New Roman"/>
        <charset val="134"/>
      </rPr>
      <t xml:space="preserve">    </t>
    </r>
    <r>
      <rPr>
        <sz val="11"/>
        <rFont val="宋体"/>
        <charset val="134"/>
      </rPr>
      <t>统战事务</t>
    </r>
  </si>
  <si>
    <r>
      <rPr>
        <sz val="11"/>
        <color rgb="FFFF0000"/>
        <rFont val="Times New Roman"/>
        <charset val="134"/>
      </rPr>
      <t xml:space="preserve">      </t>
    </r>
    <r>
      <rPr>
        <sz val="11"/>
        <color rgb="FFFF0000"/>
        <rFont val="宋体"/>
        <charset val="134"/>
      </rPr>
      <t>宗教事务</t>
    </r>
  </si>
  <si>
    <r>
      <rPr>
        <sz val="11"/>
        <color rgb="FFFF0000"/>
        <rFont val="Times New Roman"/>
        <charset val="134"/>
      </rPr>
      <t xml:space="preserve">      </t>
    </r>
    <r>
      <rPr>
        <sz val="11"/>
        <color rgb="FFFF0000"/>
        <rFont val="宋体"/>
        <charset val="134"/>
      </rPr>
      <t>华侨事务</t>
    </r>
  </si>
  <si>
    <r>
      <rPr>
        <sz val="11"/>
        <rFont val="Times New Roman"/>
        <charset val="134"/>
      </rPr>
      <t xml:space="preserve">      </t>
    </r>
    <r>
      <rPr>
        <sz val="11"/>
        <rFont val="宋体"/>
        <charset val="134"/>
      </rPr>
      <t>其他统战事务支出</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</si>
  <si>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</si>
  <si>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其他对外联络事务支出</t>
    </r>
  </si>
  <si>
    <r>
      <rPr>
        <sz val="11"/>
        <rFont val="Times New Roman"/>
        <charset val="134"/>
      </rPr>
      <t xml:space="preserve">    </t>
    </r>
    <r>
      <rPr>
        <sz val="11"/>
        <rFont val="宋体"/>
        <charset val="134"/>
      </rPr>
      <t>其他共产党事务支出</t>
    </r>
  </si>
  <si>
    <r>
      <rPr>
        <sz val="11"/>
        <rFont val="Times New Roman"/>
        <charset val="134"/>
      </rPr>
      <t xml:space="preserve">      </t>
    </r>
    <r>
      <rPr>
        <sz val="11"/>
        <rFont val="宋体"/>
        <charset val="134"/>
      </rPr>
      <t>其他共产党事务支出</t>
    </r>
  </si>
  <si>
    <r>
      <rPr>
        <sz val="11"/>
        <color rgb="FFFF0000"/>
        <rFont val="Times New Roman"/>
        <charset val="134"/>
      </rPr>
      <t xml:space="preserve">    </t>
    </r>
    <r>
      <rPr>
        <sz val="11"/>
        <color rgb="FFFF0000"/>
        <rFont val="宋体"/>
        <charset val="134"/>
      </rPr>
      <t>网信事务</t>
    </r>
  </si>
  <si>
    <r>
      <rPr>
        <sz val="11"/>
        <color rgb="FFFF0000"/>
        <rFont val="Times New Roman"/>
        <charset val="134"/>
      </rPr>
      <t xml:space="preserve">      </t>
    </r>
    <r>
      <rPr>
        <sz val="11"/>
        <color rgb="FFFF0000"/>
        <rFont val="宋体"/>
        <charset val="134"/>
      </rPr>
      <t>行政运行</t>
    </r>
  </si>
  <si>
    <r>
      <rPr>
        <sz val="11"/>
        <color rgb="FFFF0000"/>
        <rFont val="Times New Roman"/>
        <charset val="134"/>
      </rPr>
      <t xml:space="preserve">      </t>
    </r>
    <r>
      <rPr>
        <sz val="11"/>
        <color rgb="FFFF0000"/>
        <rFont val="宋体"/>
        <charset val="134"/>
      </rPr>
      <t>一般行政管理事务</t>
    </r>
  </si>
  <si>
    <r>
      <rPr>
        <sz val="11"/>
        <color rgb="FFFF0000"/>
        <rFont val="Times New Roman"/>
        <charset val="134"/>
      </rPr>
      <t xml:space="preserve">      </t>
    </r>
    <r>
      <rPr>
        <sz val="11"/>
        <color rgb="FFFF0000"/>
        <rFont val="宋体"/>
        <charset val="134"/>
      </rPr>
      <t>机关服务</t>
    </r>
  </si>
  <si>
    <r>
      <rPr>
        <sz val="11"/>
        <color rgb="FFFF0000"/>
        <rFont val="Times New Roman"/>
        <charset val="134"/>
      </rPr>
      <t xml:space="preserve">      </t>
    </r>
    <r>
      <rPr>
        <sz val="11"/>
        <color rgb="FFFF0000"/>
        <rFont val="宋体"/>
        <charset val="134"/>
      </rPr>
      <t>事业运行</t>
    </r>
  </si>
  <si>
    <r>
      <rPr>
        <sz val="11"/>
        <color rgb="FFFF0000"/>
        <rFont val="Times New Roman"/>
        <charset val="134"/>
      </rPr>
      <t xml:space="preserve">      </t>
    </r>
    <r>
      <rPr>
        <sz val="11"/>
        <color rgb="FFFF0000"/>
        <rFont val="宋体"/>
        <charset val="134"/>
      </rPr>
      <t>其他网信事务支出</t>
    </r>
  </si>
  <si>
    <r>
      <rPr>
        <sz val="11"/>
        <color rgb="FFFF0000"/>
        <rFont val="Times New Roman"/>
        <charset val="134"/>
      </rPr>
      <t xml:space="preserve">    </t>
    </r>
    <r>
      <rPr>
        <sz val="11"/>
        <color rgb="FFFF0000"/>
        <rFont val="宋体"/>
        <charset val="134"/>
      </rPr>
      <t>市场监督管理事务</t>
    </r>
  </si>
  <si>
    <r>
      <rPr>
        <sz val="11"/>
        <color rgb="FFFF0000"/>
        <rFont val="Times New Roman"/>
        <charset val="134"/>
      </rPr>
      <t xml:space="preserve">      </t>
    </r>
    <r>
      <rPr>
        <sz val="11"/>
        <color rgb="FFFF0000"/>
        <rFont val="宋体"/>
        <charset val="134"/>
      </rPr>
      <t>市场监督管理专项</t>
    </r>
  </si>
  <si>
    <r>
      <rPr>
        <sz val="11"/>
        <color rgb="FFFF0000"/>
        <rFont val="Times New Roman"/>
        <charset val="134"/>
      </rPr>
      <t xml:space="preserve">      </t>
    </r>
    <r>
      <rPr>
        <sz val="11"/>
        <color rgb="FFFF0000"/>
        <rFont val="宋体"/>
        <charset val="134"/>
      </rPr>
      <t>市场监督执法</t>
    </r>
  </si>
  <si>
    <r>
      <rPr>
        <sz val="11"/>
        <color rgb="FFFF0000"/>
        <rFont val="Times New Roman"/>
        <charset val="134"/>
      </rPr>
      <t xml:space="preserve">      </t>
    </r>
    <r>
      <rPr>
        <sz val="11"/>
        <color rgb="FFFF0000"/>
        <rFont val="宋体"/>
        <charset val="134"/>
      </rPr>
      <t>消费者权益保护</t>
    </r>
  </si>
  <si>
    <r>
      <rPr>
        <sz val="11"/>
        <color rgb="FFFF0000"/>
        <rFont val="Times New Roman"/>
        <charset val="134"/>
      </rPr>
      <t xml:space="preserve">      </t>
    </r>
    <r>
      <rPr>
        <sz val="11"/>
        <color rgb="FFFF0000"/>
        <rFont val="宋体"/>
        <charset val="134"/>
      </rPr>
      <t>价格监督检查</t>
    </r>
  </si>
  <si>
    <r>
      <rPr>
        <sz val="11"/>
        <color rgb="FFFF0000"/>
        <rFont val="Times New Roman"/>
        <charset val="134"/>
      </rPr>
      <t xml:space="preserve">      </t>
    </r>
    <r>
      <rPr>
        <sz val="11"/>
        <color rgb="FFFF0000"/>
        <rFont val="宋体"/>
        <charset val="134"/>
      </rPr>
      <t>信息化建设</t>
    </r>
  </si>
  <si>
    <r>
      <rPr>
        <sz val="11"/>
        <color rgb="FFFF0000"/>
        <rFont val="Times New Roman"/>
        <charset val="134"/>
      </rPr>
      <t xml:space="preserve">      </t>
    </r>
    <r>
      <rPr>
        <sz val="11"/>
        <color rgb="FFFF0000"/>
        <rFont val="宋体"/>
        <charset val="134"/>
      </rPr>
      <t>市场监督管理技术支持</t>
    </r>
  </si>
  <si>
    <r>
      <rPr>
        <sz val="11"/>
        <color rgb="FFFF0000"/>
        <rFont val="Times New Roman"/>
        <charset val="134"/>
      </rPr>
      <t xml:space="preserve">      </t>
    </r>
    <r>
      <rPr>
        <sz val="11"/>
        <color rgb="FFFF0000"/>
        <rFont val="宋体"/>
        <charset val="134"/>
      </rPr>
      <t>认证认可监督管理</t>
    </r>
  </si>
  <si>
    <r>
      <rPr>
        <sz val="11"/>
        <color rgb="FFFF0000"/>
        <rFont val="Times New Roman"/>
        <charset val="134"/>
      </rPr>
      <t xml:space="preserve">      </t>
    </r>
    <r>
      <rPr>
        <sz val="11"/>
        <color rgb="FFFF0000"/>
        <rFont val="宋体"/>
        <charset val="134"/>
      </rPr>
      <t>标准化管理</t>
    </r>
  </si>
  <si>
    <r>
      <rPr>
        <sz val="11"/>
        <color rgb="FFFF0000"/>
        <rFont val="Times New Roman"/>
        <charset val="134"/>
      </rPr>
      <t xml:space="preserve">      </t>
    </r>
    <r>
      <rPr>
        <sz val="11"/>
        <color rgb="FFFF0000"/>
        <rFont val="宋体"/>
        <charset val="134"/>
      </rPr>
      <t>药品事务</t>
    </r>
  </si>
  <si>
    <r>
      <rPr>
        <sz val="11"/>
        <color rgb="FFFF0000"/>
        <rFont val="Times New Roman"/>
        <charset val="134"/>
      </rPr>
      <t xml:space="preserve">      </t>
    </r>
    <r>
      <rPr>
        <sz val="11"/>
        <color rgb="FFFF0000"/>
        <rFont val="宋体"/>
        <charset val="134"/>
      </rPr>
      <t>医疗器械事务</t>
    </r>
  </si>
  <si>
    <r>
      <rPr>
        <sz val="11"/>
        <color rgb="FFFF0000"/>
        <rFont val="Times New Roman"/>
        <charset val="134"/>
      </rPr>
      <t xml:space="preserve">      </t>
    </r>
    <r>
      <rPr>
        <sz val="11"/>
        <color rgb="FFFF0000"/>
        <rFont val="宋体"/>
        <charset val="134"/>
      </rPr>
      <t>化妆品事务</t>
    </r>
  </si>
  <si>
    <r>
      <rPr>
        <sz val="11"/>
        <color rgb="FFFF0000"/>
        <rFont val="Times New Roman"/>
        <charset val="134"/>
      </rPr>
      <t xml:space="preserve">      </t>
    </r>
    <r>
      <rPr>
        <sz val="11"/>
        <color rgb="FFFF0000"/>
        <rFont val="宋体"/>
        <charset val="134"/>
      </rPr>
      <t>其他市场监督管理事务</t>
    </r>
  </si>
  <si>
    <r>
      <rPr>
        <sz val="11"/>
        <rFont val="Times New Roman"/>
        <charset val="134"/>
      </rPr>
      <t xml:space="preserve">    </t>
    </r>
    <r>
      <rPr>
        <sz val="11"/>
        <rFont val="宋体"/>
        <charset val="134"/>
      </rPr>
      <t>其他一般公共服务支出</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</si>
  <si>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</si>
  <si>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其他一般公共服务支出</t>
    </r>
  </si>
  <si>
    <r>
      <rPr>
        <sz val="11"/>
        <rFont val="宋体"/>
        <charset val="134"/>
      </rPr>
      <t>二、外交支出</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</si>
  <si>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</si>
  <si>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其他外交支出</t>
    </r>
  </si>
  <si>
    <r>
      <rPr>
        <sz val="11"/>
        <rFont val="宋体"/>
        <charset val="134"/>
      </rPr>
      <t>三、国防支出</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</si>
  <si>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</si>
  <si>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</si>
  <si>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</si>
  <si>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</si>
  <si>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</si>
  <si>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国防教育</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</si>
  <si>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</si>
  <si>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</si>
  <si>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</si>
  <si>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其他国防动员支出</t>
    </r>
  </si>
  <si>
    <r>
      <rPr>
        <sz val="11"/>
        <rFont val="Times New Roman"/>
        <charset val="134"/>
      </rPr>
      <t xml:space="preserve">    </t>
    </r>
    <r>
      <rPr>
        <sz val="11"/>
        <rFont val="宋体"/>
        <charset val="134"/>
      </rPr>
      <t>其他国防支出</t>
    </r>
  </si>
  <si>
    <r>
      <rPr>
        <sz val="11"/>
        <rFont val="宋体"/>
        <charset val="134"/>
      </rPr>
      <t>四、公共安全支出</t>
    </r>
  </si>
  <si>
    <r>
      <rPr>
        <sz val="11"/>
        <rFont val="Times New Roman"/>
        <charset val="134"/>
      </rPr>
      <t xml:space="preserve">    </t>
    </r>
    <r>
      <rPr>
        <sz val="11"/>
        <rFont val="宋体"/>
        <charset val="134"/>
      </rPr>
      <t>武装警察</t>
    </r>
    <r>
      <rPr>
        <sz val="11"/>
        <color rgb="FFFF0000"/>
        <rFont val="宋体"/>
        <charset val="134"/>
      </rPr>
      <t>部队</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</si>
  <si>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</si>
  <si>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其他武装警察部队支出</t>
    </r>
  </si>
  <si>
    <r>
      <rPr>
        <sz val="11"/>
        <rFont val="Times New Roman"/>
        <charset val="134"/>
      </rPr>
      <t xml:space="preserve">    </t>
    </r>
    <r>
      <rPr>
        <sz val="11"/>
        <rFont val="宋体"/>
        <charset val="134"/>
      </rPr>
      <t>公安</t>
    </r>
  </si>
  <si>
    <r>
      <rPr>
        <sz val="11"/>
        <color rgb="FFFF0000"/>
        <rFont val="Times New Roman"/>
        <charset val="134"/>
      </rPr>
      <t xml:space="preserve">      </t>
    </r>
    <r>
      <rPr>
        <sz val="11"/>
        <color rgb="FFFF0000"/>
        <rFont val="宋体"/>
        <charset val="134"/>
      </rPr>
      <t>执法办案</t>
    </r>
  </si>
  <si>
    <r>
      <rPr>
        <sz val="11"/>
        <color rgb="FFFF0000"/>
        <rFont val="Times New Roman"/>
        <charset val="134"/>
      </rPr>
      <t xml:space="preserve">      </t>
    </r>
    <r>
      <rPr>
        <sz val="11"/>
        <color rgb="FFFF0000"/>
        <rFont val="宋体"/>
        <charset val="134"/>
      </rPr>
      <t>特别业务</t>
    </r>
  </si>
  <si>
    <r>
      <rPr>
        <sz val="11"/>
        <rFont val="Times New Roman"/>
        <charset val="134"/>
      </rPr>
      <t xml:space="preserve">      </t>
    </r>
    <r>
      <rPr>
        <sz val="11"/>
        <rFont val="宋体"/>
        <charset val="134"/>
      </rPr>
      <t>其他公安支出</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</si>
  <si>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</si>
  <si>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</si>
  <si>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其他国家安全支出</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</si>
  <si>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</si>
  <si>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</si>
  <si>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color rgb="FFFF0000"/>
        <rFont val="Times New Roman"/>
        <charset val="134"/>
      </rPr>
      <t xml:space="preserve">      </t>
    </r>
    <r>
      <rPr>
        <sz val="11"/>
        <color rgb="FFFF0000"/>
        <rFont val="宋体"/>
        <charset val="134"/>
      </rPr>
      <t>检查监督</t>
    </r>
  </si>
  <si>
    <r>
      <rPr>
        <sz val="11"/>
        <rFont val="Times New Roman"/>
        <charset val="134"/>
      </rPr>
      <t xml:space="preserve">      </t>
    </r>
    <r>
      <rPr>
        <sz val="11"/>
        <rFont val="宋体"/>
        <charset val="134"/>
      </rPr>
      <t>其他检察支出</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</si>
  <si>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</si>
  <si>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</si>
  <si>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</si>
  <si>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</si>
  <si>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其他法院支出</t>
    </r>
  </si>
  <si>
    <r>
      <rPr>
        <sz val="11"/>
        <rFont val="Times New Roman"/>
        <charset val="134"/>
      </rPr>
      <t xml:space="preserve">    </t>
    </r>
    <r>
      <rPr>
        <sz val="11"/>
        <rFont val="宋体"/>
        <charset val="134"/>
      </rPr>
      <t>司法</t>
    </r>
  </si>
  <si>
    <r>
      <rPr>
        <sz val="11"/>
        <color rgb="FFFF0000"/>
        <rFont val="Times New Roman"/>
        <charset val="134"/>
      </rPr>
      <t xml:space="preserve">      </t>
    </r>
    <r>
      <rPr>
        <sz val="11"/>
        <color rgb="FFFF0000"/>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</si>
  <si>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</si>
  <si>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律师公证管理</t>
    </r>
  </si>
  <si>
    <r>
      <rPr>
        <sz val="11"/>
        <rFont val="Times New Roman"/>
        <charset val="134"/>
      </rPr>
      <t xml:space="preserve">      </t>
    </r>
    <r>
      <rPr>
        <sz val="11"/>
        <rFont val="宋体"/>
        <charset val="134"/>
      </rPr>
      <t>法律援助</t>
    </r>
  </si>
  <si>
    <r>
      <rPr>
        <sz val="11"/>
        <color rgb="FFFF0000"/>
        <rFont val="Times New Roman"/>
        <charset val="134"/>
      </rPr>
      <t xml:space="preserve">      </t>
    </r>
    <r>
      <rPr>
        <sz val="11"/>
        <color rgb="FFFF0000"/>
        <rFont val="宋体"/>
        <charset val="134"/>
      </rPr>
      <t>国家统一法律职业资格考试</t>
    </r>
  </si>
  <si>
    <r>
      <rPr>
        <sz val="11"/>
        <rFont val="Times New Roman"/>
        <charset val="134"/>
      </rPr>
      <t xml:space="preserve">      </t>
    </r>
    <r>
      <rPr>
        <sz val="11"/>
        <rFont val="宋体"/>
        <charset val="134"/>
      </rPr>
      <t>仲裁</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</si>
  <si>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</si>
  <si>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司法鉴定</t>
    </r>
  </si>
  <si>
    <r>
      <rPr>
        <sz val="11"/>
        <color rgb="FFFF0000"/>
        <rFont val="Times New Roman"/>
        <charset val="134"/>
      </rPr>
      <t xml:space="preserve">      </t>
    </r>
    <r>
      <rPr>
        <sz val="11"/>
        <color rgb="FFFF0000"/>
        <rFont val="宋体"/>
        <charset val="134"/>
      </rPr>
      <t>法制建设</t>
    </r>
  </si>
  <si>
    <r>
      <rPr>
        <sz val="11"/>
        <rFont val="Times New Roman"/>
        <charset val="134"/>
      </rPr>
      <t xml:space="preserve">      </t>
    </r>
    <r>
      <rPr>
        <sz val="11"/>
        <rFont val="宋体"/>
        <charset val="134"/>
      </rPr>
      <t>其他司法支出</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</si>
  <si>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</si>
  <si>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犯人生活</t>
    </r>
  </si>
  <si>
    <r>
      <rPr>
        <sz val="11"/>
        <rFont val="Times New Roman"/>
        <charset val="134"/>
      </rPr>
      <t xml:space="preserve">      </t>
    </r>
    <r>
      <rPr>
        <sz val="11"/>
        <rFont val="宋体"/>
        <charset val="134"/>
      </rPr>
      <t>犯人改造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</si>
  <si>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</si>
  <si>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其他监狱支出</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</si>
  <si>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</si>
  <si>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</si>
  <si>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</si>
  <si>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</si>
  <si>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其他强制隔离戒毒支出</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</si>
  <si>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</si>
  <si>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</si>
  <si>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</si>
  <si>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其他国家保密支出</t>
    </r>
  </si>
  <si>
    <r>
      <rPr>
        <sz val="11"/>
        <rFont val="Times New Roman"/>
        <charset val="134"/>
      </rPr>
      <t xml:space="preserve">    </t>
    </r>
    <r>
      <rPr>
        <sz val="11"/>
        <rFont val="宋体"/>
        <charset val="134"/>
      </rPr>
      <t>缉私警察</t>
    </r>
  </si>
  <si>
    <r>
      <rPr>
        <sz val="11"/>
        <color rgb="FFFF0000"/>
        <rFont val="Times New Roman"/>
        <charset val="134"/>
      </rPr>
      <t xml:space="preserve">      </t>
    </r>
    <r>
      <rPr>
        <sz val="11"/>
        <color rgb="FFFF0000"/>
        <rFont val="宋体"/>
        <charset val="134"/>
      </rPr>
      <t>缉私业务</t>
    </r>
  </si>
  <si>
    <r>
      <rPr>
        <sz val="11"/>
        <rFont val="Times New Roman"/>
        <charset val="134"/>
      </rPr>
      <t xml:space="preserve">      </t>
    </r>
    <r>
      <rPr>
        <sz val="11"/>
        <rFont val="宋体"/>
        <charset val="134"/>
      </rPr>
      <t>其他缉私警察支出</t>
    </r>
  </si>
  <si>
    <r>
      <rPr>
        <sz val="11"/>
        <rFont val="Times New Roman"/>
        <charset val="134"/>
      </rPr>
      <t xml:space="preserve">    </t>
    </r>
    <r>
      <rPr>
        <sz val="11"/>
        <rFont val="宋体"/>
        <charset val="134"/>
      </rPr>
      <t>其他公共安全支出</t>
    </r>
  </si>
  <si>
    <r>
      <rPr>
        <sz val="11"/>
        <rFont val="Times New Roman"/>
        <charset val="134"/>
      </rPr>
      <t xml:space="preserve">      </t>
    </r>
    <r>
      <rPr>
        <sz val="11"/>
        <rFont val="宋体"/>
        <charset val="134"/>
      </rPr>
      <t>其他公共安全支出</t>
    </r>
  </si>
  <si>
    <r>
      <rPr>
        <sz val="11"/>
        <rFont val="宋体"/>
        <charset val="134"/>
      </rPr>
      <t>五、教育支出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</si>
  <si>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</si>
  <si>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其他教育管理事务支出</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</si>
  <si>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</si>
  <si>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</si>
  <si>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</si>
  <si>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</si>
  <si>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</si>
  <si>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</si>
  <si>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化解农村义务教育债务支出</t>
    </r>
  </si>
  <si>
    <r>
      <rPr>
        <sz val="11"/>
        <rFont val="Times New Roman"/>
        <charset val="134"/>
      </rPr>
      <t xml:space="preserve">      </t>
    </r>
    <r>
      <rPr>
        <sz val="11"/>
        <rFont val="宋体"/>
        <charset val="134"/>
      </rPr>
      <t>化解普通高中债务支出</t>
    </r>
  </si>
  <si>
    <r>
      <rPr>
        <sz val="11"/>
        <rFont val="Times New Roman"/>
        <charset val="134"/>
      </rPr>
      <t xml:space="preserve">      </t>
    </r>
    <r>
      <rPr>
        <sz val="11"/>
        <rFont val="宋体"/>
        <charset val="134"/>
      </rPr>
      <t>其他普通教育支出</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</si>
  <si>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</si>
  <si>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</si>
  <si>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中专教育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</si>
  <si>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</si>
  <si>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职业高中教育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</si>
  <si>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</si>
  <si>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其他职业教育支出</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</si>
  <si>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</si>
  <si>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</si>
  <si>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</si>
  <si>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</si>
  <si>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</si>
  <si>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其他成人教育支出</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</si>
  <si>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</si>
  <si>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</si>
  <si>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</si>
  <si>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其他广播电视教育支出</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</si>
  <si>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</si>
  <si>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</si>
  <si>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</si>
  <si>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其他留学教育支出</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</si>
  <si>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</si>
  <si>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</si>
  <si>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</si>
  <si>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其他特殊教育支出</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</si>
  <si>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</si>
  <si>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</si>
  <si>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</si>
  <si>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培训支出</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</si>
  <si>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</si>
  <si>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</si>
  <si>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</si>
  <si>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</si>
  <si>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</si>
  <si>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</si>
  <si>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</si>
  <si>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</si>
  <si>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其他教育费附加安排的支出</t>
    </r>
  </si>
  <si>
    <r>
      <rPr>
        <sz val="11"/>
        <rFont val="Times New Roman"/>
        <charset val="134"/>
      </rPr>
      <t xml:space="preserve">    </t>
    </r>
    <r>
      <rPr>
        <sz val="11"/>
        <rFont val="宋体"/>
        <charset val="134"/>
      </rPr>
      <t>其他教育支出</t>
    </r>
  </si>
  <si>
    <r>
      <rPr>
        <sz val="11"/>
        <rFont val="宋体"/>
        <charset val="134"/>
      </rPr>
      <t>六、科学技术支出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</si>
  <si>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</si>
  <si>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其他科学技术管理事务支出</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</si>
  <si>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</si>
  <si>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</si>
  <si>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重点基础研究规划</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</si>
  <si>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</si>
  <si>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重点实验室及相关设施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</si>
  <si>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</si>
  <si>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</si>
  <si>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</si>
  <si>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其他基础研究支出</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</si>
  <si>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</si>
  <si>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</si>
  <si>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</si>
  <si>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</si>
  <si>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其他应用研究支出</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</si>
  <si>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</si>
  <si>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应用技术研究与开发</t>
    </r>
  </si>
  <si>
    <r>
      <rPr>
        <sz val="11"/>
        <rFont val="Times New Roman"/>
        <charset val="134"/>
      </rPr>
      <t xml:space="preserve">      </t>
    </r>
    <r>
      <rPr>
        <sz val="11"/>
        <rFont val="宋体"/>
        <charset val="134"/>
      </rPr>
      <t>产业技术研究与开发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</si>
  <si>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</si>
  <si>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其他技术研究与开发支出</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</si>
  <si>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</si>
  <si>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</si>
  <si>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</si>
  <si>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其他科技条件与服务支出</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</si>
  <si>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</si>
  <si>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</si>
  <si>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</si>
  <si>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社科基金支出</t>
    </r>
  </si>
  <si>
    <r>
      <rPr>
        <sz val="11"/>
        <rFont val="Times New Roman"/>
        <charset val="134"/>
      </rPr>
      <t xml:space="preserve">      </t>
    </r>
    <r>
      <rPr>
        <sz val="11"/>
        <rFont val="宋体"/>
        <charset val="134"/>
      </rPr>
      <t>其他社会科学支出</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</si>
  <si>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</si>
  <si>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</si>
  <si>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</si>
  <si>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</si>
  <si>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</si>
  <si>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其他科学技术普及支出</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</si>
  <si>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</si>
  <si>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</si>
  <si>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</si>
  <si>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其他科技交流与合作支出</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</si>
  <si>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</si>
  <si>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</si>
  <si>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</si>
  <si>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rFont val="Times New Roman"/>
        <charset val="134"/>
      </rPr>
      <t xml:space="preserve">    </t>
    </r>
    <r>
      <rPr>
        <sz val="11"/>
        <rFont val="宋体"/>
        <charset val="134"/>
      </rPr>
      <t>其他科学技术支出</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</si>
  <si>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</si>
  <si>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</si>
  <si>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</si>
  <si>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其他科学技术支出</t>
    </r>
  </si>
  <si>
    <r>
      <rPr>
        <sz val="11"/>
        <rFont val="宋体"/>
        <charset val="134"/>
      </rPr>
      <t>七、文化</t>
    </r>
    <r>
      <rPr>
        <sz val="11"/>
        <color rgb="FFFF0000"/>
        <rFont val="宋体"/>
        <charset val="134"/>
      </rPr>
      <t>旅游</t>
    </r>
    <r>
      <rPr>
        <sz val="11"/>
        <rFont val="宋体"/>
        <charset val="134"/>
      </rPr>
      <t>体育与传媒支出</t>
    </r>
  </si>
  <si>
    <r>
      <rPr>
        <sz val="11"/>
        <rFont val="Times New Roman"/>
        <charset val="134"/>
      </rPr>
      <t xml:space="preserve">    </t>
    </r>
    <r>
      <rPr>
        <sz val="11"/>
        <rFont val="宋体"/>
        <charset val="134"/>
      </rPr>
      <t>文化</t>
    </r>
    <r>
      <rPr>
        <sz val="11"/>
        <color rgb="FFFF0000"/>
        <rFont val="宋体"/>
        <charset val="134"/>
      </rPr>
      <t>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</si>
  <si>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</si>
  <si>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</si>
  <si>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</si>
  <si>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</si>
  <si>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</si>
  <si>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</si>
  <si>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t>
    </r>
    <r>
      <rPr>
        <sz val="11"/>
        <color rgb="FFFF0000"/>
        <rFont val="宋体"/>
        <charset val="134"/>
      </rPr>
      <t>和旅游</t>
    </r>
    <r>
      <rPr>
        <sz val="11"/>
        <rFont val="宋体"/>
        <charset val="134"/>
      </rPr>
      <t>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</si>
  <si>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</si>
  <si>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t>
    </r>
    <r>
      <rPr>
        <sz val="11"/>
        <color rgb="FFFF0000"/>
        <rFont val="宋体"/>
        <charset val="134"/>
      </rPr>
      <t>和旅游</t>
    </r>
    <r>
      <rPr>
        <sz val="11"/>
        <rFont val="宋体"/>
        <charset val="134"/>
      </rPr>
      <t>市场管理</t>
    </r>
  </si>
  <si>
    <r>
      <rPr>
        <sz val="11"/>
        <color rgb="FFFF0000"/>
        <rFont val="Times New Roman"/>
        <charset val="134"/>
      </rPr>
      <t xml:space="preserve">      </t>
    </r>
    <r>
      <rPr>
        <sz val="11"/>
        <color rgb="FFFF0000"/>
        <rFont val="宋体"/>
        <charset val="134"/>
      </rPr>
      <t>旅游宣传</t>
    </r>
  </si>
  <si>
    <r>
      <rPr>
        <sz val="11"/>
        <rFont val="Times New Roman"/>
        <charset val="134"/>
      </rPr>
      <t xml:space="preserve">      </t>
    </r>
    <r>
      <rPr>
        <sz val="11"/>
        <color rgb="FFFF0000"/>
        <rFont val="宋体"/>
        <charset val="134"/>
      </rPr>
      <t>旅游行业业务管理</t>
    </r>
  </si>
  <si>
    <r>
      <rPr>
        <sz val="11"/>
        <rFont val="Times New Roman"/>
        <charset val="134"/>
      </rPr>
      <t xml:space="preserve">      </t>
    </r>
    <r>
      <rPr>
        <sz val="11"/>
        <rFont val="宋体"/>
        <charset val="134"/>
      </rPr>
      <t>其他文化</t>
    </r>
    <r>
      <rPr>
        <sz val="11"/>
        <color rgb="FFFF0000"/>
        <rFont val="宋体"/>
        <charset val="134"/>
      </rPr>
      <t>和旅游</t>
    </r>
    <r>
      <rPr>
        <sz val="11"/>
        <rFont val="宋体"/>
        <charset val="134"/>
      </rPr>
      <t>支出</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</si>
  <si>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</si>
  <si>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</si>
  <si>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</si>
  <si>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</si>
  <si>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其他文物支出</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</si>
  <si>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</si>
  <si>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</si>
  <si>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</si>
  <si>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</si>
  <si>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</si>
  <si>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</si>
  <si>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</si>
  <si>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其他体育支出</t>
    </r>
  </si>
  <si>
    <r>
      <rPr>
        <sz val="11"/>
        <rFont val="Times New Roman"/>
        <charset val="134"/>
      </rPr>
      <t xml:space="preserve">    </t>
    </r>
    <r>
      <rPr>
        <sz val="11"/>
        <rFont val="宋体"/>
        <charset val="134"/>
      </rPr>
      <t>新闻出版</t>
    </r>
    <r>
      <rPr>
        <sz val="11"/>
        <color rgb="FFFF0000"/>
        <rFont val="宋体"/>
        <charset val="134"/>
      </rPr>
      <t>电影</t>
    </r>
  </si>
  <si>
    <r>
      <rPr>
        <sz val="11"/>
        <color rgb="FFFF0000"/>
        <rFont val="Times New Roman"/>
        <charset val="134"/>
      </rPr>
      <t xml:space="preserve">      </t>
    </r>
    <r>
      <rPr>
        <sz val="11"/>
        <color rgb="FFFF0000"/>
        <rFont val="宋体"/>
        <charset val="134"/>
      </rPr>
      <t>一般行政管理实务</t>
    </r>
  </si>
  <si>
    <r>
      <rPr>
        <sz val="11"/>
        <color rgb="FFFF0000"/>
        <rFont val="Times New Roman"/>
        <charset val="134"/>
      </rPr>
      <t xml:space="preserve">      </t>
    </r>
    <r>
      <rPr>
        <sz val="11"/>
        <color rgb="FFFF0000"/>
        <rFont val="宋体"/>
        <charset val="134"/>
      </rPr>
      <t>新闻通讯</t>
    </r>
  </si>
  <si>
    <r>
      <rPr>
        <sz val="11"/>
        <color rgb="FFFF0000"/>
        <rFont val="Times New Roman"/>
        <charset val="134"/>
      </rPr>
      <t xml:space="preserve">      </t>
    </r>
    <r>
      <rPr>
        <sz val="11"/>
        <color rgb="FFFF0000"/>
        <rFont val="宋体"/>
        <charset val="134"/>
      </rPr>
      <t>出版发行</t>
    </r>
  </si>
  <si>
    <r>
      <rPr>
        <sz val="11"/>
        <color rgb="FFFF0000"/>
        <rFont val="Times New Roman"/>
        <charset val="134"/>
      </rPr>
      <t xml:space="preserve">      </t>
    </r>
    <r>
      <rPr>
        <sz val="11"/>
        <color rgb="FFFF0000"/>
        <rFont val="宋体"/>
        <charset val="134"/>
      </rPr>
      <t>版权管理</t>
    </r>
  </si>
  <si>
    <r>
      <rPr>
        <sz val="11"/>
        <color rgb="FFFF0000"/>
        <rFont val="Times New Roman"/>
        <charset val="134"/>
      </rPr>
      <t xml:space="preserve">      </t>
    </r>
    <r>
      <rPr>
        <sz val="11"/>
        <color rgb="FFFF0000"/>
        <rFont val="宋体"/>
        <charset val="134"/>
      </rPr>
      <t>电影</t>
    </r>
  </si>
  <si>
    <r>
      <rPr>
        <sz val="11"/>
        <color rgb="FFFF0000"/>
        <rFont val="Times New Roman"/>
        <charset val="134"/>
      </rPr>
      <t xml:space="preserve">      </t>
    </r>
    <r>
      <rPr>
        <sz val="11"/>
        <color rgb="FFFF0000"/>
        <rFont val="宋体"/>
        <charset val="134"/>
      </rPr>
      <t>其他新闻出版电影支出</t>
    </r>
  </si>
  <si>
    <r>
      <rPr>
        <sz val="11"/>
        <color rgb="FFFF0000"/>
        <rFont val="Times New Roman"/>
        <charset val="134"/>
      </rPr>
      <t xml:space="preserve">    </t>
    </r>
    <r>
      <rPr>
        <sz val="11"/>
        <color rgb="FFFF0000"/>
        <rFont val="宋体"/>
        <charset val="134"/>
      </rPr>
      <t>广播电视</t>
    </r>
  </si>
  <si>
    <r>
      <rPr>
        <sz val="11"/>
        <color rgb="FFFF0000"/>
        <rFont val="Times New Roman"/>
        <charset val="134"/>
      </rPr>
      <t xml:space="preserve">      </t>
    </r>
    <r>
      <rPr>
        <sz val="11"/>
        <color rgb="FFFF0000"/>
        <rFont val="宋体"/>
        <charset val="134"/>
      </rPr>
      <t>广播</t>
    </r>
  </si>
  <si>
    <r>
      <rPr>
        <sz val="11"/>
        <color rgb="FFFF0000"/>
        <rFont val="Times New Roman"/>
        <charset val="134"/>
      </rPr>
      <t xml:space="preserve">      </t>
    </r>
    <r>
      <rPr>
        <sz val="11"/>
        <color rgb="FFFF0000"/>
        <rFont val="宋体"/>
        <charset val="134"/>
      </rPr>
      <t>电视</t>
    </r>
  </si>
  <si>
    <r>
      <rPr>
        <sz val="11"/>
        <color rgb="FFFF0000"/>
        <rFont val="Times New Roman"/>
        <charset val="134"/>
      </rPr>
      <t xml:space="preserve">      </t>
    </r>
    <r>
      <rPr>
        <sz val="11"/>
        <color rgb="FFFF0000"/>
        <rFont val="宋体"/>
        <charset val="134"/>
      </rPr>
      <t>其他广播电视支出</t>
    </r>
  </si>
  <si>
    <r>
      <rPr>
        <sz val="11"/>
        <rFont val="Times New Roman"/>
        <charset val="134"/>
      </rPr>
      <t xml:space="preserve">    </t>
    </r>
    <r>
      <rPr>
        <sz val="11"/>
        <rFont val="宋体"/>
        <charset val="134"/>
      </rPr>
      <t>其他文化体育与传媒支出</t>
    </r>
  </si>
  <si>
    <r>
      <rPr>
        <sz val="11"/>
        <rFont val="Times New Roman"/>
        <charset val="134"/>
      </rPr>
      <t xml:space="preserve">      </t>
    </r>
    <r>
      <rPr>
        <sz val="11"/>
        <rFont val="宋体"/>
        <charset val="134"/>
      </rPr>
      <t>宣传文化发展专项支出</t>
    </r>
  </si>
  <si>
    <r>
      <rPr>
        <sz val="11"/>
        <rFont val="Times New Roman"/>
        <charset val="134"/>
      </rPr>
      <t xml:space="preserve">      </t>
    </r>
    <r>
      <rPr>
        <sz val="11"/>
        <rFont val="宋体"/>
        <charset val="134"/>
      </rPr>
      <t>文化产业发展专项支出</t>
    </r>
  </si>
  <si>
    <r>
      <rPr>
        <sz val="11"/>
        <rFont val="Times New Roman"/>
        <charset val="134"/>
      </rPr>
      <t xml:space="preserve">      </t>
    </r>
    <r>
      <rPr>
        <sz val="11"/>
        <rFont val="宋体"/>
        <charset val="134"/>
      </rPr>
      <t>其他文化体育与传媒支出</t>
    </r>
  </si>
  <si>
    <r>
      <rPr>
        <sz val="11"/>
        <rFont val="宋体"/>
        <charset val="134"/>
      </rPr>
      <t>八、社会保障和就业支出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</si>
  <si>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</si>
  <si>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</si>
  <si>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</si>
  <si>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</si>
  <si>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</si>
  <si>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</si>
  <si>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</si>
  <si>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</si>
  <si>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</si>
  <si>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其他人力资源和社会保障管理事务支出</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</si>
  <si>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</si>
  <si>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民间组织管理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</si>
  <si>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</si>
  <si>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基层政权和社区建设</t>
    </r>
  </si>
  <si>
    <r>
      <rPr>
        <sz val="11"/>
        <rFont val="Times New Roman"/>
        <charset val="134"/>
      </rPr>
      <t xml:space="preserve">      </t>
    </r>
    <r>
      <rPr>
        <sz val="11"/>
        <rFont val="宋体"/>
        <charset val="134"/>
      </rPr>
      <t>其他民政管理事务支出</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</si>
  <si>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</si>
  <si>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用一般公共预算补充基金</t>
    </r>
  </si>
  <si>
    <r>
      <rPr>
        <sz val="11"/>
        <rFont val="Times New Roman"/>
        <charset val="134"/>
      </rPr>
      <t xml:space="preserve">    </t>
    </r>
    <r>
      <rPr>
        <sz val="11"/>
        <rFont val="宋体"/>
        <charset val="134"/>
      </rPr>
      <t>行政事业单位离退休</t>
    </r>
  </si>
  <si>
    <r>
      <rPr>
        <sz val="11"/>
        <rFont val="Times New Roman"/>
        <charset val="134"/>
      </rPr>
      <t xml:space="preserve">      </t>
    </r>
    <r>
      <rPr>
        <sz val="11"/>
        <rFont val="宋体"/>
        <charset val="134"/>
      </rPr>
      <t>归口管理的行政单位离退休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</si>
  <si>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</si>
  <si>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</si>
  <si>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未归口管理的行政单位离退休</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</si>
  <si>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</si>
  <si>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</si>
  <si>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</si>
  <si>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其他行政事业单位离退休支出</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</si>
  <si>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</si>
  <si>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</si>
  <si>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</si>
  <si>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</si>
  <si>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</si>
  <si>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</si>
  <si>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</si>
  <si>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</si>
  <si>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</si>
  <si>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</si>
  <si>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</si>
  <si>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</si>
  <si>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求职创业补贴</t>
    </r>
  </si>
  <si>
    <r>
      <rPr>
        <sz val="11"/>
        <rFont val="Times New Roman"/>
        <charset val="134"/>
      </rPr>
      <t xml:space="preserve">      </t>
    </r>
    <r>
      <rPr>
        <sz val="11"/>
        <rFont val="宋体"/>
        <charset val="134"/>
      </rPr>
      <t>其他就业补助支出</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</si>
  <si>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</si>
  <si>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</si>
  <si>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</si>
  <si>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</si>
  <si>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优抚事业单位支出</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</si>
  <si>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</si>
  <si>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</si>
  <si>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其他优抚支出</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</si>
  <si>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</si>
  <si>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</si>
  <si>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</si>
  <si>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</si>
  <si>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</si>
  <si>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color rgb="FFFF0000"/>
        <rFont val="Times New Roman"/>
        <charset val="134"/>
      </rPr>
      <t xml:space="preserve">      </t>
    </r>
    <r>
      <rPr>
        <sz val="11"/>
        <color rgb="FFFF0000"/>
        <rFont val="宋体"/>
        <charset val="134"/>
      </rPr>
      <t>军队转业干部安置</t>
    </r>
  </si>
  <si>
    <r>
      <rPr>
        <sz val="11"/>
        <rFont val="Times New Roman"/>
        <charset val="134"/>
      </rPr>
      <t xml:space="preserve">      </t>
    </r>
    <r>
      <rPr>
        <sz val="11"/>
        <rFont val="宋体"/>
        <charset val="134"/>
      </rPr>
      <t>其他退役安置支出</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</si>
  <si>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</si>
  <si>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</si>
  <si>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</si>
  <si>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假肢矫形</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</si>
  <si>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</si>
  <si>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</si>
  <si>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其他社会福利支出</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</si>
  <si>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</si>
  <si>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</si>
  <si>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残疾人就业和扶贫</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</si>
  <si>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</si>
  <si>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</si>
  <si>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其他残疾人事业支出</t>
    </r>
  </si>
  <si>
    <r>
      <rPr>
        <sz val="11"/>
        <rFont val="Times New Roman"/>
        <charset val="134"/>
      </rPr>
      <t xml:space="preserve">    </t>
    </r>
    <r>
      <rPr>
        <sz val="11"/>
        <rFont val="宋体"/>
        <charset val="134"/>
      </rPr>
      <t>红十字事业</t>
    </r>
  </si>
  <si>
    <r>
      <rPr>
        <sz val="11"/>
        <rFont val="Times New Roman"/>
        <charset val="134"/>
      </rPr>
      <t xml:space="preserve">      </t>
    </r>
    <r>
      <rPr>
        <sz val="11"/>
        <rFont val="宋体"/>
        <charset val="134"/>
      </rPr>
      <t>其他红十字事业支出</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</si>
  <si>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</si>
  <si>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城市最低生活保障金支出</t>
    </r>
  </si>
  <si>
    <r>
      <rPr>
        <sz val="11"/>
        <rFont val="Times New Roman"/>
        <charset val="134"/>
      </rPr>
      <t xml:space="preserve">      </t>
    </r>
    <r>
      <rPr>
        <sz val="11"/>
        <rFont val="宋体"/>
        <charset val="134"/>
      </rPr>
      <t>农村最低生活保障金支出</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</si>
  <si>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</si>
  <si>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临时救助支出</t>
    </r>
  </si>
  <si>
    <r>
      <rPr>
        <sz val="11"/>
        <rFont val="Times New Roman"/>
        <charset val="134"/>
      </rPr>
      <t xml:space="preserve">      </t>
    </r>
    <r>
      <rPr>
        <sz val="11"/>
        <rFont val="宋体"/>
        <charset val="134"/>
      </rPr>
      <t>流浪乞讨人员救助支出</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</si>
  <si>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</si>
  <si>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城市特困人员救助供养支出</t>
    </r>
  </si>
  <si>
    <r>
      <rPr>
        <sz val="11"/>
        <rFont val="Times New Roman"/>
        <charset val="134"/>
      </rPr>
      <t xml:space="preserve">      </t>
    </r>
    <r>
      <rPr>
        <sz val="11"/>
        <rFont val="宋体"/>
        <charset val="134"/>
      </rPr>
      <t>农村特困人员救助供养支出</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</si>
  <si>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</si>
  <si>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交强险</t>
    </r>
    <r>
      <rPr>
        <sz val="11"/>
        <color rgb="FFFF0000"/>
        <rFont val="宋体"/>
        <charset val="134"/>
      </rPr>
      <t>增值</t>
    </r>
    <r>
      <rPr>
        <sz val="11"/>
        <rFont val="宋体"/>
        <charset val="134"/>
      </rPr>
      <t>税补助基金支出</t>
    </r>
  </si>
  <si>
    <r>
      <rPr>
        <sz val="11"/>
        <rFont val="Times New Roman"/>
        <charset val="134"/>
      </rPr>
      <t xml:space="preserve">      </t>
    </r>
    <r>
      <rPr>
        <sz val="11"/>
        <rFont val="宋体"/>
        <charset val="134"/>
      </rPr>
      <t>交强险罚款收入补助基金支出</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</si>
  <si>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</si>
  <si>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</si>
  <si>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</si>
  <si>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</si>
  <si>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</si>
  <si>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</si>
  <si>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</si>
  <si>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</si>
  <si>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</si>
  <si>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</si>
  <si>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财政对生育保险基金的补助</t>
    </r>
  </si>
  <si>
    <r>
      <rPr>
        <sz val="11"/>
        <rFont val="Times New Roman"/>
        <charset val="134"/>
      </rPr>
      <t xml:space="preserve">      </t>
    </r>
    <r>
      <rPr>
        <sz val="11"/>
        <rFont val="宋体"/>
        <charset val="134"/>
      </rPr>
      <t>其他财政对社会保险基金的补助</t>
    </r>
  </si>
  <si>
    <r>
      <rPr>
        <sz val="11"/>
        <color rgb="FFFF0000"/>
        <rFont val="Times New Roman"/>
        <charset val="134"/>
      </rPr>
      <t xml:space="preserve">    </t>
    </r>
    <r>
      <rPr>
        <sz val="11"/>
        <color rgb="FFFF0000"/>
        <rFont val="宋体"/>
        <charset val="134"/>
      </rPr>
      <t>退役军人管理事务</t>
    </r>
  </si>
  <si>
    <r>
      <rPr>
        <sz val="11"/>
        <color rgb="FFFF0000"/>
        <rFont val="Times New Roman"/>
        <charset val="134"/>
      </rPr>
      <t xml:space="preserve">      </t>
    </r>
    <r>
      <rPr>
        <sz val="11"/>
        <color rgb="FFFF0000"/>
        <rFont val="宋体"/>
        <charset val="134"/>
      </rPr>
      <t>拥军优属</t>
    </r>
  </si>
  <si>
    <r>
      <rPr>
        <sz val="11"/>
        <color rgb="FFFF0000"/>
        <rFont val="Times New Roman"/>
        <charset val="134"/>
      </rPr>
      <t xml:space="preserve">      </t>
    </r>
    <r>
      <rPr>
        <sz val="11"/>
        <color rgb="FFFF0000"/>
        <rFont val="宋体"/>
        <charset val="134"/>
      </rPr>
      <t>部队供应</t>
    </r>
  </si>
  <si>
    <r>
      <rPr>
        <sz val="11"/>
        <color rgb="FFFF0000"/>
        <rFont val="Times New Roman"/>
        <charset val="134"/>
      </rPr>
      <t xml:space="preserve">      </t>
    </r>
    <r>
      <rPr>
        <sz val="11"/>
        <color rgb="FFFF0000"/>
        <rFont val="宋体"/>
        <charset val="134"/>
      </rPr>
      <t>其他退役军人事务管理支出</t>
    </r>
  </si>
  <si>
    <r>
      <rPr>
        <sz val="11"/>
        <rFont val="Times New Roman"/>
        <charset val="134"/>
      </rPr>
      <t xml:space="preserve">    </t>
    </r>
    <r>
      <rPr>
        <sz val="11"/>
        <rFont val="宋体"/>
        <charset val="134"/>
      </rPr>
      <t>其他社会保障和就业支出</t>
    </r>
  </si>
  <si>
    <r>
      <rPr>
        <sz val="11"/>
        <rFont val="宋体"/>
        <charset val="134"/>
      </rPr>
      <t>九、</t>
    </r>
    <r>
      <rPr>
        <sz val="11"/>
        <color rgb="FFFF0000"/>
        <rFont val="宋体"/>
        <charset val="134"/>
      </rPr>
      <t>卫生健康</t>
    </r>
    <r>
      <rPr>
        <sz val="11"/>
        <rFont val="宋体"/>
        <charset val="134"/>
      </rPr>
      <t>支出</t>
    </r>
  </si>
  <si>
    <r>
      <rPr>
        <sz val="11"/>
        <rFont val="Times New Roman"/>
        <charset val="134"/>
      </rPr>
      <t xml:space="preserve">    </t>
    </r>
    <r>
      <rPr>
        <sz val="11"/>
        <color rgb="FFFF0000"/>
        <rFont val="宋体"/>
        <charset val="134"/>
      </rPr>
      <t>卫生健康</t>
    </r>
    <r>
      <rPr>
        <sz val="11"/>
        <rFont val="宋体"/>
        <charset val="134"/>
      </rPr>
      <t>管理事务</t>
    </r>
  </si>
  <si>
    <r>
      <rPr>
        <sz val="11"/>
        <rFont val="Times New Roman"/>
        <charset val="134"/>
      </rPr>
      <t xml:space="preserve">      </t>
    </r>
    <r>
      <rPr>
        <sz val="11"/>
        <rFont val="宋体"/>
        <charset val="134"/>
      </rPr>
      <t>其他</t>
    </r>
    <r>
      <rPr>
        <sz val="11"/>
        <color rgb="FFFF0000"/>
        <rFont val="宋体"/>
        <charset val="134"/>
      </rPr>
      <t>卫生健康</t>
    </r>
    <r>
      <rPr>
        <sz val="11"/>
        <rFont val="宋体"/>
        <charset val="134"/>
      </rPr>
      <t>管理事务支出</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</si>
  <si>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</si>
  <si>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</si>
  <si>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中医（民族）医院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</si>
  <si>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</si>
  <si>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</si>
  <si>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</si>
  <si>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妇产医院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</si>
  <si>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</si>
  <si>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</si>
  <si>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</si>
  <si>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</si>
  <si>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</si>
  <si>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其他公立医院支出</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</si>
  <si>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</si>
  <si>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</si>
  <si>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</si>
  <si>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其他基层医疗卫生机构支出</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</si>
  <si>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</si>
  <si>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</si>
  <si>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</si>
  <si>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</si>
  <si>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</si>
  <si>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</si>
  <si>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</si>
  <si>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</si>
  <si>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</si>
  <si>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重大公共卫生专项</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</si>
  <si>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</si>
  <si>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其他公共卫生支出</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</si>
  <si>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</si>
  <si>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中医（民族医）药专项</t>
    </r>
  </si>
  <si>
    <r>
      <rPr>
        <sz val="11"/>
        <rFont val="Times New Roman"/>
        <charset val="134"/>
      </rPr>
      <t xml:space="preserve">      </t>
    </r>
    <r>
      <rPr>
        <sz val="11"/>
        <rFont val="宋体"/>
        <charset val="134"/>
      </rPr>
      <t>其他中医药支出</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</si>
  <si>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</si>
  <si>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</si>
  <si>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</si>
  <si>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其他计划生育事务支出</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</si>
  <si>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</si>
  <si>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</si>
  <si>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</si>
  <si>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</si>
  <si>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其他行政事业单位医疗支出</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</si>
  <si>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</si>
  <si>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</si>
  <si>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</si>
  <si>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</si>
  <si>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</si>
  <si>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</si>
  <si>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</si>
  <si>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其他医疗救助支出</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</si>
  <si>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</si>
  <si>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</si>
  <si>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其他优抚对象医疗支出</t>
    </r>
  </si>
  <si>
    <r>
      <rPr>
        <sz val="11"/>
        <color rgb="FFFF0000"/>
        <rFont val="Times New Roman"/>
        <charset val="134"/>
      </rPr>
      <t xml:space="preserve">    </t>
    </r>
    <r>
      <rPr>
        <sz val="11"/>
        <color rgb="FFFF0000"/>
        <rFont val="宋体"/>
        <charset val="134"/>
      </rPr>
      <t>医疗保障管理事务</t>
    </r>
  </si>
  <si>
    <r>
      <rPr>
        <sz val="11"/>
        <color rgb="FFFF0000"/>
        <rFont val="Times New Roman"/>
        <charset val="134"/>
      </rPr>
      <t xml:space="preserve">      </t>
    </r>
    <r>
      <rPr>
        <sz val="11"/>
        <color rgb="FFFF0000"/>
        <rFont val="宋体"/>
        <charset val="134"/>
      </rPr>
      <t>医疗保障政策管理</t>
    </r>
  </si>
  <si>
    <r>
      <rPr>
        <sz val="11"/>
        <color rgb="FFFF0000"/>
        <rFont val="Times New Roman"/>
        <charset val="134"/>
      </rPr>
      <t xml:space="preserve">      </t>
    </r>
    <r>
      <rPr>
        <sz val="11"/>
        <color rgb="FFFF0000"/>
        <rFont val="宋体"/>
        <charset val="134"/>
      </rPr>
      <t>医疗保障经办事务</t>
    </r>
  </si>
  <si>
    <r>
      <rPr>
        <sz val="11"/>
        <color rgb="FFFF0000"/>
        <rFont val="Times New Roman"/>
        <charset val="134"/>
      </rPr>
      <t xml:space="preserve">      </t>
    </r>
    <r>
      <rPr>
        <sz val="11"/>
        <color rgb="FFFF0000"/>
        <rFont val="宋体"/>
        <charset val="134"/>
      </rPr>
      <t>其他医疗保障管理事务支出</t>
    </r>
  </si>
  <si>
    <r>
      <rPr>
        <sz val="11"/>
        <color rgb="FFFF0000"/>
        <rFont val="Times New Roman"/>
        <charset val="134"/>
      </rPr>
      <t xml:space="preserve">    </t>
    </r>
    <r>
      <rPr>
        <sz val="11"/>
        <color rgb="FFFF0000"/>
        <rFont val="宋体"/>
        <charset val="134"/>
      </rPr>
      <t>老龄卫生健康服务</t>
    </r>
  </si>
  <si>
    <r>
      <rPr>
        <sz val="11"/>
        <color rgb="FFFF0000"/>
        <rFont val="Times New Roman"/>
        <charset val="134"/>
      </rPr>
      <t xml:space="preserve">      </t>
    </r>
    <r>
      <rPr>
        <sz val="11"/>
        <color rgb="FFFF0000"/>
        <rFont val="宋体"/>
        <charset val="134"/>
      </rPr>
      <t>老龄卫生健康服务</t>
    </r>
  </si>
  <si>
    <r>
      <rPr>
        <sz val="11"/>
        <color rgb="FFFF0000"/>
        <rFont val="Times New Roman"/>
        <charset val="134"/>
      </rPr>
      <t xml:space="preserve">    </t>
    </r>
    <r>
      <rPr>
        <sz val="11"/>
        <color rgb="FFFF0000"/>
        <rFont val="宋体"/>
        <charset val="134"/>
      </rPr>
      <t>其他卫生健康支出</t>
    </r>
  </si>
  <si>
    <r>
      <rPr>
        <sz val="11"/>
        <color rgb="FFFF0000"/>
        <rFont val="Times New Roman"/>
        <charset val="134"/>
      </rPr>
      <t xml:space="preserve">      </t>
    </r>
    <r>
      <rPr>
        <sz val="11"/>
        <color rgb="FFFF0000"/>
        <rFont val="宋体"/>
        <charset val="134"/>
      </rPr>
      <t>其他卫生健康支出</t>
    </r>
  </si>
  <si>
    <r>
      <rPr>
        <sz val="11"/>
        <rFont val="宋体"/>
        <charset val="134"/>
      </rPr>
      <t>十、节能环保支出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</si>
  <si>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</si>
  <si>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color rgb="FFFF0000"/>
        <rFont val="宋体"/>
        <charset val="134"/>
      </rPr>
      <t>生态</t>
    </r>
    <r>
      <rPr>
        <sz val="11"/>
        <rFont val="宋体"/>
        <charset val="134"/>
      </rPr>
      <t>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</si>
  <si>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</si>
  <si>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color rgb="FFFF0000"/>
        <rFont val="宋体"/>
        <charset val="134"/>
      </rPr>
      <t>生态</t>
    </r>
    <r>
      <rPr>
        <sz val="11"/>
        <rFont val="宋体"/>
        <charset val="134"/>
      </rPr>
      <t>环境国际合作及履约</t>
    </r>
  </si>
  <si>
    <r>
      <rPr>
        <sz val="11"/>
        <rFont val="Times New Roman"/>
        <charset val="134"/>
      </rPr>
      <t xml:space="preserve">      </t>
    </r>
    <r>
      <rPr>
        <sz val="11"/>
        <color rgb="FFFF0000"/>
        <rFont val="宋体"/>
        <charset val="134"/>
      </rPr>
      <t>生态</t>
    </r>
    <r>
      <rPr>
        <sz val="11"/>
        <rFont val="宋体"/>
        <charset val="134"/>
      </rPr>
      <t>环境保护行政许可</t>
    </r>
  </si>
  <si>
    <r>
      <rPr>
        <sz val="11"/>
        <rFont val="Times New Roman"/>
        <charset val="134"/>
      </rPr>
      <t xml:space="preserve">      </t>
    </r>
    <r>
      <rPr>
        <sz val="11"/>
        <rFont val="宋体"/>
        <charset val="134"/>
      </rPr>
      <t>其他环境保护管理事务支出</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</si>
  <si>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</si>
  <si>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</si>
  <si>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</si>
  <si>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其他环境监测与监察支出</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</si>
  <si>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</si>
  <si>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</si>
  <si>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</si>
  <si>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</si>
  <si>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</si>
  <si>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</si>
  <si>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</si>
  <si>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其他污染防治支出</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</si>
  <si>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</si>
  <si>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</si>
  <si>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</si>
  <si>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自然保护区</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</si>
  <si>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</si>
  <si>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其他自然生态保护支出</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</si>
  <si>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</si>
  <si>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</si>
  <si>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</si>
  <si>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政策性社会性支出补助</t>
    </r>
  </si>
  <si>
    <r>
      <rPr>
        <sz val="11"/>
        <rFont val="Times New Roman"/>
        <charset val="134"/>
      </rPr>
      <t xml:space="preserve">      </t>
    </r>
    <r>
      <rPr>
        <sz val="11"/>
        <rFont val="宋体"/>
        <charset val="134"/>
      </rPr>
      <t>天然林保护工程建设</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</si>
  <si>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</si>
  <si>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其他天然林保护支出</t>
    </r>
  </si>
  <si>
    <r>
      <rPr>
        <sz val="11"/>
        <rFont val="Times New Roman"/>
        <charset val="134"/>
      </rPr>
      <t xml:space="preserve">    </t>
    </r>
    <r>
      <rPr>
        <sz val="11"/>
        <rFont val="宋体"/>
        <charset val="134"/>
      </rPr>
      <t>退耕还林</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</si>
  <si>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</si>
  <si>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</si>
  <si>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</si>
  <si>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</si>
  <si>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其他退耕还林支出</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</si>
  <si>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</si>
  <si>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</si>
  <si>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其他风沙荒漠治理支出</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</si>
  <si>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</si>
  <si>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</si>
  <si>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其他退牧还草支出</t>
    </r>
  </si>
  <si>
    <r>
      <rPr>
        <sz val="11"/>
        <rFont val="Times New Roman"/>
        <charset val="134"/>
      </rPr>
      <t xml:space="preserve">    </t>
    </r>
    <r>
      <rPr>
        <sz val="11"/>
        <rFont val="宋体"/>
        <charset val="134"/>
      </rPr>
      <t>已垦草原退耕还草</t>
    </r>
  </si>
  <si>
    <r>
      <rPr>
        <sz val="11"/>
        <rFont val="Times New Roman"/>
        <charset val="134"/>
      </rPr>
      <t xml:space="preserve">    </t>
    </r>
    <r>
      <rPr>
        <sz val="11"/>
        <rFont val="宋体"/>
        <charset val="134"/>
      </rPr>
      <t>能源节约利用</t>
    </r>
  </si>
  <si>
    <r>
      <rPr>
        <sz val="11"/>
        <rFont val="Times New Roman"/>
        <charset val="134"/>
      </rPr>
      <t xml:space="preserve">    </t>
    </r>
    <r>
      <rPr>
        <sz val="11"/>
        <rFont val="宋体"/>
        <charset val="134"/>
      </rPr>
      <t>污染减排</t>
    </r>
  </si>
  <si>
    <r>
      <rPr>
        <sz val="11"/>
        <rFont val="Times New Roman"/>
        <charset val="134"/>
      </rPr>
      <t xml:space="preserve">      </t>
    </r>
    <r>
      <rPr>
        <sz val="11"/>
        <color rgb="FFFF0000"/>
        <rFont val="宋体"/>
        <charset val="134"/>
      </rPr>
      <t>生态</t>
    </r>
    <r>
      <rPr>
        <sz val="11"/>
        <rFont val="宋体"/>
        <charset val="134"/>
      </rPr>
      <t>环境监测与信息</t>
    </r>
  </si>
  <si>
    <r>
      <rPr>
        <sz val="11"/>
        <rFont val="Times New Roman"/>
        <charset val="134"/>
      </rPr>
      <t xml:space="preserve">      </t>
    </r>
    <r>
      <rPr>
        <sz val="11"/>
        <color rgb="FFFF0000"/>
        <rFont val="宋体"/>
        <charset val="134"/>
      </rPr>
      <t>生态</t>
    </r>
    <r>
      <rPr>
        <sz val="11"/>
        <rFont val="宋体"/>
        <charset val="134"/>
      </rPr>
      <t>环境执法监察</t>
    </r>
  </si>
  <si>
    <r>
      <rPr>
        <sz val="11"/>
        <rFont val="Times New Roman"/>
        <charset val="134"/>
      </rPr>
      <t xml:space="preserve">      </t>
    </r>
    <r>
      <rPr>
        <sz val="11"/>
        <rFont val="宋体"/>
        <charset val="134"/>
      </rPr>
      <t>减排专项支出</t>
    </r>
  </si>
  <si>
    <r>
      <rPr>
        <sz val="11"/>
        <rFont val="Times New Roman"/>
        <charset val="134"/>
      </rPr>
      <t xml:space="preserve">      </t>
    </r>
    <r>
      <rPr>
        <sz val="11"/>
        <rFont val="宋体"/>
        <charset val="134"/>
      </rPr>
      <t>清洁生产专项支出</t>
    </r>
  </si>
  <si>
    <r>
      <rPr>
        <sz val="11"/>
        <rFont val="Times New Roman"/>
        <charset val="134"/>
      </rPr>
      <t xml:space="preserve">      </t>
    </r>
    <r>
      <rPr>
        <sz val="11"/>
        <rFont val="宋体"/>
        <charset val="134"/>
      </rPr>
      <t>其他污染减排支出</t>
    </r>
  </si>
  <si>
    <r>
      <rPr>
        <sz val="11"/>
        <rFont val="Times New Roman"/>
        <charset val="134"/>
      </rPr>
      <t xml:space="preserve">    </t>
    </r>
    <r>
      <rPr>
        <sz val="11"/>
        <rFont val="宋体"/>
        <charset val="134"/>
      </rPr>
      <t>可再生能源</t>
    </r>
  </si>
  <si>
    <r>
      <rPr>
        <sz val="11"/>
        <rFont val="Times New Roman"/>
        <charset val="134"/>
      </rPr>
      <t xml:space="preserve">    </t>
    </r>
    <r>
      <rPr>
        <sz val="11"/>
        <rFont val="宋体"/>
        <charset val="134"/>
      </rPr>
      <t>循环经济</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</si>
  <si>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</si>
  <si>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能源预测预警</t>
    </r>
  </si>
  <si>
    <r>
      <rPr>
        <sz val="11"/>
        <rFont val="Times New Roman"/>
        <charset val="134"/>
      </rPr>
      <t xml:space="preserve">      </t>
    </r>
    <r>
      <rPr>
        <sz val="11"/>
        <rFont val="宋体"/>
        <charset val="134"/>
      </rPr>
      <t>能源战略规划与实施</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</si>
  <si>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</si>
  <si>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</si>
  <si>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</si>
  <si>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石油储备发展管理</t>
    </r>
  </si>
  <si>
    <r>
      <rPr>
        <sz val="11"/>
        <rFont val="Times New Roman"/>
        <charset val="134"/>
      </rPr>
      <t xml:space="preserve">      </t>
    </r>
    <r>
      <rPr>
        <sz val="11"/>
        <rFont val="宋体"/>
        <charset val="134"/>
      </rPr>
      <t>能源调查</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</si>
  <si>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</si>
  <si>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其他能源管理事务支出</t>
    </r>
  </si>
  <si>
    <r>
      <rPr>
        <sz val="11"/>
        <rFont val="Times New Roman"/>
        <charset val="134"/>
      </rPr>
      <t xml:space="preserve">    </t>
    </r>
    <r>
      <rPr>
        <sz val="11"/>
        <rFont val="宋体"/>
        <charset val="134"/>
      </rPr>
      <t>其他节能环保支出</t>
    </r>
  </si>
  <si>
    <r>
      <rPr>
        <sz val="11"/>
        <rFont val="宋体"/>
        <charset val="134"/>
      </rPr>
      <t>十一、城乡社区支出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</si>
  <si>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</si>
  <si>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</si>
  <si>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</si>
  <si>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</si>
  <si>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</si>
  <si>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工程建设国家标准规范编制与监管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</si>
  <si>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</si>
  <si>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</si>
  <si>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</si>
  <si>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</si>
  <si>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其他城乡社区管理事务支出</t>
    </r>
  </si>
  <si>
    <r>
      <rPr>
        <sz val="11"/>
        <rFont val="Times New Roman"/>
        <charset val="134"/>
      </rPr>
      <t xml:space="preserve">      </t>
    </r>
    <r>
      <rPr>
        <sz val="11"/>
        <rFont val="宋体"/>
        <charset val="134"/>
      </rPr>
      <t>城乡社区规划与管理</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</si>
  <si>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</si>
  <si>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</si>
  <si>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其他城乡社区公共设施支出</t>
    </r>
  </si>
  <si>
    <r>
      <rPr>
        <sz val="11"/>
        <rFont val="Times New Roman"/>
        <charset val="134"/>
      </rPr>
      <t xml:space="preserve">      </t>
    </r>
    <r>
      <rPr>
        <sz val="11"/>
        <rFont val="宋体"/>
        <charset val="134"/>
      </rPr>
      <t>城乡社区环境卫生</t>
    </r>
  </si>
  <si>
    <r>
      <rPr>
        <sz val="11"/>
        <rFont val="Times New Roman"/>
        <charset val="134"/>
      </rPr>
      <t xml:space="preserve">      </t>
    </r>
    <r>
      <rPr>
        <sz val="11"/>
        <rFont val="宋体"/>
        <charset val="134"/>
      </rPr>
      <t>建设市场管理与监督</t>
    </r>
  </si>
  <si>
    <r>
      <rPr>
        <sz val="11"/>
        <rFont val="Times New Roman"/>
        <charset val="134"/>
      </rPr>
      <t xml:space="preserve">      </t>
    </r>
    <r>
      <rPr>
        <sz val="11"/>
        <rFont val="宋体"/>
        <charset val="134"/>
      </rPr>
      <t>其他城乡社区支出</t>
    </r>
  </si>
  <si>
    <r>
      <rPr>
        <sz val="11"/>
        <rFont val="宋体"/>
        <charset val="134"/>
      </rPr>
      <t>十二、农林水支出</t>
    </r>
  </si>
  <si>
    <r>
      <rPr>
        <sz val="11"/>
        <rFont val="Times New Roman"/>
        <charset val="134"/>
      </rPr>
      <t xml:space="preserve">      </t>
    </r>
    <r>
      <rPr>
        <sz val="11"/>
        <rFont val="宋体"/>
        <charset val="134"/>
      </rPr>
      <t>农业</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</si>
  <si>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</si>
  <si>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</si>
  <si>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</si>
  <si>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</si>
  <si>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</si>
  <si>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</si>
  <si>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</si>
  <si>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农业行业业务管理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</si>
  <si>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</si>
  <si>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</si>
  <si>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</si>
  <si>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</si>
  <si>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农业生产支持补贴</t>
    </r>
  </si>
  <si>
    <r>
      <rPr>
        <sz val="11"/>
        <rFont val="Times New Roman"/>
        <charset val="134"/>
      </rPr>
      <t xml:space="preserve">        </t>
    </r>
    <r>
      <rPr>
        <sz val="11"/>
        <rFont val="宋体"/>
        <charset val="134"/>
      </rPr>
      <t>农业组织化与产业化经营</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</si>
  <si>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</si>
  <si>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农村公益事业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</si>
  <si>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</si>
  <si>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</si>
  <si>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成品油价格改革对渔业的补贴</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</si>
  <si>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</si>
  <si>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其他农业支出</t>
    </r>
  </si>
  <si>
    <r>
      <rPr>
        <sz val="11"/>
        <rFont val="Times New Roman"/>
        <charset val="134"/>
      </rPr>
      <t xml:space="preserve">      </t>
    </r>
    <r>
      <rPr>
        <sz val="11"/>
        <rFont val="宋体"/>
        <charset val="134"/>
      </rPr>
      <t>林业</t>
    </r>
    <r>
      <rPr>
        <sz val="11"/>
        <color rgb="FFFF0000"/>
        <rFont val="宋体"/>
        <charset val="134"/>
      </rPr>
      <t>和草原</t>
    </r>
  </si>
  <si>
    <r>
      <rPr>
        <sz val="11"/>
        <color rgb="FFFF0000"/>
        <rFont val="Times New Roman"/>
        <charset val="134"/>
      </rPr>
      <t xml:space="preserve">        </t>
    </r>
    <r>
      <rPr>
        <sz val="11"/>
        <color rgb="FFFF0000"/>
        <rFont val="宋体"/>
        <charset val="134"/>
      </rPr>
      <t>事业机构</t>
    </r>
  </si>
  <si>
    <r>
      <rPr>
        <sz val="11"/>
        <rFont val="Times New Roman"/>
        <charset val="134"/>
      </rPr>
      <t xml:space="preserve">        </t>
    </r>
    <r>
      <rPr>
        <sz val="11"/>
        <rFont val="宋体"/>
        <charset val="134"/>
      </rPr>
      <t>森林培育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</si>
  <si>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</si>
  <si>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</si>
  <si>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</si>
  <si>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color rgb="FFFF0000"/>
        <rFont val="Times New Roman"/>
        <charset val="134"/>
      </rPr>
      <t xml:space="preserve">        </t>
    </r>
    <r>
      <rPr>
        <sz val="11"/>
        <color rgb="FFFF0000"/>
        <rFont val="宋体"/>
        <charset val="134"/>
      </rPr>
      <t>自然保护区等管理</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</si>
  <si>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</si>
  <si>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</si>
  <si>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color rgb="FFFF0000"/>
        <rFont val="Times New Roman"/>
        <charset val="134"/>
      </rPr>
      <t xml:space="preserve">        </t>
    </r>
    <r>
      <rPr>
        <sz val="11"/>
        <color rgb="FFFF0000"/>
        <rFont val="宋体"/>
        <charset val="134"/>
      </rPr>
      <t>执法与监督</t>
    </r>
  </si>
  <si>
    <r>
      <rPr>
        <sz val="11"/>
        <rFont val="Times New Roman"/>
        <charset val="134"/>
      </rPr>
      <t xml:space="preserve">        </t>
    </r>
    <r>
      <rPr>
        <sz val="11"/>
        <rFont val="宋体"/>
        <charset val="134"/>
      </rPr>
      <t>防沙治沙</t>
    </r>
  </si>
  <si>
    <r>
      <rPr>
        <sz val="11"/>
        <color rgb="FFFF0000"/>
        <rFont val="Times New Roman"/>
        <charset val="134"/>
      </rPr>
      <t xml:space="preserve">        </t>
    </r>
    <r>
      <rPr>
        <sz val="11"/>
        <color rgb="FFFF0000"/>
        <rFont val="宋体"/>
        <charset val="134"/>
      </rPr>
      <t>对外合作与交流</t>
    </r>
  </si>
  <si>
    <r>
      <rPr>
        <sz val="11"/>
        <color rgb="FFFF0000"/>
        <rFont val="Times New Roman"/>
        <charset val="134"/>
      </rPr>
      <t xml:space="preserve">        </t>
    </r>
    <r>
      <rPr>
        <sz val="11"/>
        <color rgb="FFFF0000"/>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</si>
  <si>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</si>
  <si>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林区公共支出</t>
    </r>
  </si>
  <si>
    <r>
      <rPr>
        <sz val="11"/>
        <color rgb="FFFF0000"/>
        <rFont val="Times New Roman"/>
        <charset val="134"/>
      </rPr>
      <t xml:space="preserve">        </t>
    </r>
    <r>
      <rPr>
        <sz val="11"/>
        <color rgb="FFFF0000"/>
        <rFont val="宋体"/>
        <charset val="134"/>
      </rPr>
      <t>贷款贴息</t>
    </r>
  </si>
  <si>
    <r>
      <rPr>
        <sz val="11"/>
        <rFont val="Times New Roman"/>
        <charset val="134"/>
      </rPr>
      <t xml:space="preserve">        </t>
    </r>
    <r>
      <rPr>
        <sz val="11"/>
        <rFont val="宋体"/>
        <charset val="134"/>
      </rPr>
      <t>成品油价格改革对林业的补贴</t>
    </r>
  </si>
  <si>
    <r>
      <rPr>
        <sz val="11"/>
        <color rgb="FFFF0000"/>
        <rFont val="Times New Roman"/>
        <charset val="134"/>
      </rPr>
      <t xml:space="preserve">        </t>
    </r>
    <r>
      <rPr>
        <sz val="11"/>
        <color rgb="FFFF0000"/>
        <rFont val="宋体"/>
        <charset val="134"/>
      </rPr>
      <t>防灾减灾</t>
    </r>
  </si>
  <si>
    <r>
      <rPr>
        <sz val="11"/>
        <color rgb="FFFF0000"/>
        <rFont val="Times New Roman"/>
        <charset val="134"/>
      </rPr>
      <t xml:space="preserve">        </t>
    </r>
    <r>
      <rPr>
        <sz val="11"/>
        <color rgb="FFFF0000"/>
        <rFont val="宋体"/>
        <charset val="134"/>
      </rPr>
      <t>国家公园</t>
    </r>
  </si>
  <si>
    <r>
      <rPr>
        <sz val="11"/>
        <color rgb="FFFF0000"/>
        <rFont val="Times New Roman"/>
        <charset val="134"/>
      </rPr>
      <t xml:space="preserve">        </t>
    </r>
    <r>
      <rPr>
        <sz val="11"/>
        <color rgb="FFFF0000"/>
        <rFont val="宋体"/>
        <charset val="134"/>
      </rPr>
      <t>草原管理</t>
    </r>
  </si>
  <si>
    <r>
      <rPr>
        <sz val="11"/>
        <color rgb="FFFF0000"/>
        <rFont val="Times New Roman"/>
        <charset val="134"/>
      </rPr>
      <t xml:space="preserve">        </t>
    </r>
    <r>
      <rPr>
        <sz val="11"/>
        <color rgb="FFFF0000"/>
        <rFont val="宋体"/>
        <charset val="134"/>
      </rPr>
      <t>行业业务管理</t>
    </r>
  </si>
  <si>
    <r>
      <rPr>
        <sz val="11"/>
        <rFont val="Times New Roman"/>
        <charset val="134"/>
      </rPr>
      <t xml:space="preserve">        </t>
    </r>
    <r>
      <rPr>
        <sz val="11"/>
        <rFont val="宋体"/>
        <charset val="134"/>
      </rPr>
      <t>其他林业</t>
    </r>
    <r>
      <rPr>
        <sz val="11"/>
        <color rgb="FFFF0000"/>
        <rFont val="宋体"/>
        <charset val="134"/>
      </rPr>
      <t>和草原</t>
    </r>
    <r>
      <rPr>
        <sz val="11"/>
        <rFont val="宋体"/>
        <charset val="134"/>
      </rPr>
      <t>支出</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</si>
  <si>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</si>
  <si>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</si>
  <si>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</si>
  <si>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</si>
  <si>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</si>
  <si>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</si>
  <si>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</si>
  <si>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</si>
  <si>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</si>
  <si>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</si>
  <si>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</si>
  <si>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</si>
  <si>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</si>
  <si>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农田水利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</si>
  <si>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</si>
  <si>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</si>
  <si>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</si>
  <si>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大中型水库移民后期扶持专项支出</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</si>
  <si>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</si>
  <si>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水利建设移民支出</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</si>
  <si>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</si>
  <si>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其他水利支出</t>
    </r>
  </si>
  <si>
    <r>
      <rPr>
        <sz val="11"/>
        <rFont val="Times New Roman"/>
        <charset val="134"/>
      </rPr>
      <t xml:space="preserve">      </t>
    </r>
    <r>
      <rPr>
        <sz val="11"/>
        <rFont val="宋体"/>
        <charset val="134"/>
      </rPr>
      <t>南水北调</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</si>
  <si>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</si>
  <si>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政策研究与信息管理</t>
    </r>
  </si>
  <si>
    <r>
      <rPr>
        <sz val="11"/>
        <rFont val="Times New Roman"/>
        <charset val="134"/>
      </rPr>
      <t xml:space="preserve">        </t>
    </r>
    <r>
      <rPr>
        <sz val="11"/>
        <rFont val="宋体"/>
        <charset val="134"/>
      </rPr>
      <t>工程稽查</t>
    </r>
  </si>
  <si>
    <r>
      <rPr>
        <sz val="11"/>
        <rFont val="Times New Roman"/>
        <charset val="134"/>
      </rPr>
      <t xml:space="preserve">        </t>
    </r>
    <r>
      <rPr>
        <sz val="11"/>
        <rFont val="宋体"/>
        <charset val="134"/>
      </rPr>
      <t>前期工作</t>
    </r>
  </si>
  <si>
    <r>
      <rPr>
        <sz val="11"/>
        <rFont val="Times New Roman"/>
        <charset val="134"/>
      </rPr>
      <t xml:space="preserve">        </t>
    </r>
    <r>
      <rPr>
        <sz val="11"/>
        <rFont val="宋体"/>
        <charset val="134"/>
      </rPr>
      <t>南水北调技术推广</t>
    </r>
  </si>
  <si>
    <r>
      <rPr>
        <sz val="11"/>
        <rFont val="Times New Roman"/>
        <charset val="134"/>
      </rPr>
      <t xml:space="preserve">        </t>
    </r>
    <r>
      <rPr>
        <sz val="11"/>
        <rFont val="宋体"/>
        <charset val="134"/>
      </rPr>
      <t>环境、移民及水资源管理与保护</t>
    </r>
  </si>
  <si>
    <r>
      <rPr>
        <sz val="11"/>
        <rFont val="Times New Roman"/>
        <charset val="134"/>
      </rPr>
      <t xml:space="preserve">        </t>
    </r>
    <r>
      <rPr>
        <sz val="11"/>
        <rFont val="宋体"/>
        <charset val="134"/>
      </rPr>
      <t>其他南水北调支出</t>
    </r>
  </si>
  <si>
    <r>
      <rPr>
        <sz val="11"/>
        <rFont val="Times New Roman"/>
        <charset val="134"/>
      </rPr>
      <t xml:space="preserve">      </t>
    </r>
    <r>
      <rPr>
        <sz val="11"/>
        <rFont val="宋体"/>
        <charset val="134"/>
      </rPr>
      <t>扶贫</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</si>
  <si>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</si>
  <si>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</si>
  <si>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</si>
  <si>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扶贫贷款奖补和贴息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</si>
  <si>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</si>
  <si>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rPr>
        <sz val="11"/>
        <rFont val="Times New Roman"/>
        <charset val="134"/>
      </rPr>
      <t xml:space="preserve">        </t>
    </r>
    <r>
      <rPr>
        <sz val="11"/>
        <rFont val="宋体"/>
        <charset val="134"/>
      </rPr>
      <t>扶贫事业机构</t>
    </r>
  </si>
  <si>
    <r>
      <rPr>
        <sz val="11"/>
        <rFont val="Times New Roman"/>
        <charset val="134"/>
      </rPr>
      <t xml:space="preserve">        </t>
    </r>
    <r>
      <rPr>
        <sz val="11"/>
        <rFont val="宋体"/>
        <charset val="134"/>
      </rPr>
      <t>其他扶贫支出</t>
    </r>
  </si>
  <si>
    <r>
      <rPr>
        <sz val="11"/>
        <rFont val="Times New Roman"/>
        <charset val="134"/>
      </rPr>
      <t xml:space="preserve">      </t>
    </r>
    <r>
      <rPr>
        <sz val="11"/>
        <rFont val="宋体"/>
        <charset val="134"/>
      </rPr>
      <t>农业综合开发</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</si>
  <si>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</si>
  <si>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土地治理</t>
    </r>
  </si>
  <si>
    <r>
      <rPr>
        <sz val="11"/>
        <rFont val="Times New Roman"/>
        <charset val="134"/>
      </rPr>
      <t xml:space="preserve">        </t>
    </r>
    <r>
      <rPr>
        <sz val="11"/>
        <rFont val="宋体"/>
        <charset val="134"/>
      </rPr>
      <t>产业化发展</t>
    </r>
  </si>
  <si>
    <r>
      <rPr>
        <sz val="11"/>
        <rFont val="Times New Roman"/>
        <charset val="134"/>
      </rPr>
      <t xml:space="preserve">        </t>
    </r>
    <r>
      <rPr>
        <sz val="11"/>
        <rFont val="宋体"/>
        <charset val="134"/>
      </rPr>
      <t>创新示范</t>
    </r>
  </si>
  <si>
    <r>
      <rPr>
        <sz val="11"/>
        <rFont val="Times New Roman"/>
        <charset val="134"/>
      </rPr>
      <t xml:space="preserve">        </t>
    </r>
    <r>
      <rPr>
        <sz val="11"/>
        <rFont val="宋体"/>
        <charset val="134"/>
      </rPr>
      <t>其他农业综合开发支出</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</si>
  <si>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</si>
  <si>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对村级一事一议的补助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</si>
  <si>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</si>
  <si>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</si>
  <si>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</si>
  <si>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</si>
  <si>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其他农村综合改革支出</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</si>
  <si>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</si>
  <si>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</si>
  <si>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涉农贷款增量奖励</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</si>
  <si>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</si>
  <si>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</si>
  <si>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</si>
  <si>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其他普惠金融发展支出</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</si>
  <si>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</si>
  <si>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</si>
  <si>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</si>
  <si>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rFont val="Times New Roman"/>
        <charset val="134"/>
      </rPr>
      <t xml:space="preserve">      </t>
    </r>
    <r>
      <rPr>
        <sz val="11"/>
        <rFont val="宋体"/>
        <charset val="134"/>
      </rPr>
      <t>其他农林水支出</t>
    </r>
  </si>
  <si>
    <r>
      <rPr>
        <sz val="11"/>
        <rFont val="Times New Roman"/>
        <charset val="134"/>
      </rPr>
      <t xml:space="preserve">        </t>
    </r>
    <r>
      <rPr>
        <sz val="11"/>
        <rFont val="宋体"/>
        <charset val="134"/>
      </rPr>
      <t>化解其他公益性乡村债务支出</t>
    </r>
  </si>
  <si>
    <r>
      <rPr>
        <sz val="11"/>
        <rFont val="Times New Roman"/>
        <charset val="134"/>
      </rPr>
      <t xml:space="preserve">        </t>
    </r>
    <r>
      <rPr>
        <sz val="11"/>
        <rFont val="宋体"/>
        <charset val="134"/>
      </rPr>
      <t>其他农林水支出</t>
    </r>
  </si>
  <si>
    <r>
      <rPr>
        <sz val="11"/>
        <rFont val="宋体"/>
        <charset val="134"/>
      </rPr>
      <t>十三、交通运输支出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</si>
  <si>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</si>
  <si>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</si>
  <si>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</si>
  <si>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</si>
  <si>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</si>
  <si>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</si>
  <si>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</si>
  <si>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</si>
  <si>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</si>
  <si>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</si>
  <si>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</si>
  <si>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</si>
  <si>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</si>
  <si>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</si>
  <si>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</si>
  <si>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航标事业发展支出</t>
    </r>
  </si>
  <si>
    <r>
      <rPr>
        <sz val="11"/>
        <rFont val="Times New Roman"/>
        <charset val="134"/>
      </rPr>
      <t xml:space="preserve">        </t>
    </r>
    <r>
      <rPr>
        <sz val="11"/>
        <rFont val="宋体"/>
        <charset val="134"/>
      </rPr>
      <t>水路运输管理支出</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</si>
  <si>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</si>
  <si>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取消政府还贷二级公路收费专项支出</t>
    </r>
  </si>
  <si>
    <r>
      <rPr>
        <sz val="11"/>
        <rFont val="Times New Roman"/>
        <charset val="134"/>
      </rPr>
      <t xml:space="preserve">        </t>
    </r>
    <r>
      <rPr>
        <sz val="11"/>
        <rFont val="宋体"/>
        <charset val="134"/>
      </rPr>
      <t>其他公路水路运输支出</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</si>
  <si>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</si>
  <si>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</si>
  <si>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</si>
  <si>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</si>
  <si>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</si>
  <si>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</si>
  <si>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其他铁路运输支出</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</si>
  <si>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</si>
  <si>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</si>
  <si>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</si>
  <si>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民航还贷专项支出</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</si>
  <si>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</si>
  <si>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</si>
  <si>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其他民用航空运输支出</t>
    </r>
  </si>
  <si>
    <r>
      <rPr>
        <sz val="11"/>
        <rFont val="Times New Roman"/>
        <charset val="134"/>
      </rPr>
      <t xml:space="preserve">      </t>
    </r>
    <r>
      <rPr>
        <sz val="11"/>
        <rFont val="宋体"/>
        <charset val="134"/>
      </rPr>
      <t>成品油价格改革对交通运输的补贴</t>
    </r>
  </si>
  <si>
    <r>
      <rPr>
        <sz val="11"/>
        <rFont val="Times New Roman"/>
        <charset val="134"/>
      </rPr>
      <t xml:space="preserve">        </t>
    </r>
    <r>
      <rPr>
        <sz val="11"/>
        <rFont val="宋体"/>
        <charset val="134"/>
      </rPr>
      <t>对城市公交的补贴</t>
    </r>
  </si>
  <si>
    <r>
      <rPr>
        <sz val="11"/>
        <rFont val="Times New Roman"/>
        <charset val="134"/>
      </rPr>
      <t xml:space="preserve">        </t>
    </r>
    <r>
      <rPr>
        <sz val="11"/>
        <rFont val="宋体"/>
        <charset val="134"/>
      </rPr>
      <t>对农村道路客运的补贴</t>
    </r>
  </si>
  <si>
    <r>
      <rPr>
        <sz val="11"/>
        <rFont val="Times New Roman"/>
        <charset val="134"/>
      </rPr>
      <t xml:space="preserve">        </t>
    </r>
    <r>
      <rPr>
        <sz val="11"/>
        <rFont val="宋体"/>
        <charset val="134"/>
      </rPr>
      <t>对出租车的补贴</t>
    </r>
  </si>
  <si>
    <r>
      <rPr>
        <sz val="11"/>
        <rFont val="Times New Roman"/>
        <charset val="134"/>
      </rPr>
      <t xml:space="preserve">        </t>
    </r>
    <r>
      <rPr>
        <sz val="11"/>
        <rFont val="宋体"/>
        <charset val="134"/>
      </rPr>
      <t>成品油价格改革补贴其他支出</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</si>
  <si>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</si>
  <si>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</si>
  <si>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</si>
  <si>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</si>
  <si>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车辆购置税用于公路等基础设施建设支出</t>
    </r>
  </si>
  <si>
    <r>
      <rPr>
        <sz val="11"/>
        <rFont val="Times New Roman"/>
        <charset val="134"/>
      </rPr>
      <t xml:space="preserve">        </t>
    </r>
    <r>
      <rPr>
        <sz val="11"/>
        <rFont val="宋体"/>
        <charset val="134"/>
      </rPr>
      <t>车辆购置税用于农村公路建设支出</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</si>
  <si>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</si>
  <si>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车辆购置税其他支出</t>
    </r>
  </si>
  <si>
    <r>
      <rPr>
        <sz val="11"/>
        <rFont val="Times New Roman"/>
        <charset val="134"/>
      </rPr>
      <t xml:space="preserve">      </t>
    </r>
    <r>
      <rPr>
        <sz val="11"/>
        <rFont val="宋体"/>
        <charset val="134"/>
      </rPr>
      <t>其他交通运输支出</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</si>
  <si>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</si>
  <si>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其他交通运输支出</t>
    </r>
  </si>
  <si>
    <r>
      <rPr>
        <sz val="11"/>
        <rFont val="宋体"/>
        <charset val="134"/>
      </rPr>
      <t>十四、资源勘探信息等支出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</si>
  <si>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</si>
  <si>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</si>
  <si>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</si>
  <si>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</si>
  <si>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</si>
  <si>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</si>
  <si>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其他资源勘探业支出</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</si>
  <si>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</si>
  <si>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</si>
  <si>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</si>
  <si>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</si>
  <si>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</si>
  <si>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</si>
  <si>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</si>
  <si>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</si>
  <si>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</si>
  <si>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</si>
  <si>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</si>
  <si>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</si>
  <si>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其他制造业支出</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</si>
  <si>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</si>
  <si>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其他建筑业支出</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</si>
  <si>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</si>
  <si>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</si>
  <si>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信息安全建设</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</si>
  <si>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</si>
  <si>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无线电监管</t>
    </r>
  </si>
  <si>
    <r>
      <rPr>
        <sz val="11"/>
        <rFont val="Times New Roman"/>
        <charset val="134"/>
      </rPr>
      <t xml:space="preserve">        </t>
    </r>
    <r>
      <rPr>
        <sz val="11"/>
        <rFont val="宋体"/>
        <charset val="134"/>
      </rPr>
      <t>工业和信息产业战略研究与标准制定</t>
    </r>
  </si>
  <si>
    <r>
      <rPr>
        <sz val="11"/>
        <rFont val="Times New Roman"/>
        <charset val="134"/>
      </rPr>
      <t xml:space="preserve">        </t>
    </r>
    <r>
      <rPr>
        <sz val="11"/>
        <rFont val="宋体"/>
        <charset val="134"/>
      </rPr>
      <t>工业和信息产业支持</t>
    </r>
  </si>
  <si>
    <r>
      <rPr>
        <sz val="11"/>
        <rFont val="Times New Roman"/>
        <charset val="134"/>
      </rPr>
      <t xml:space="preserve">        </t>
    </r>
    <r>
      <rPr>
        <sz val="11"/>
        <rFont val="宋体"/>
        <charset val="134"/>
      </rPr>
      <t>电子专项工程</t>
    </r>
  </si>
  <si>
    <r>
      <rPr>
        <sz val="11"/>
        <rFont val="Times New Roman"/>
        <charset val="134"/>
      </rPr>
      <t xml:space="preserve">        </t>
    </r>
    <r>
      <rPr>
        <sz val="11"/>
        <rFont val="宋体"/>
        <charset val="134"/>
      </rPr>
      <t>技术基础研究</t>
    </r>
  </si>
  <si>
    <r>
      <rPr>
        <sz val="11"/>
        <rFont val="Times New Roman"/>
        <charset val="134"/>
      </rPr>
      <t xml:space="preserve">        </t>
    </r>
    <r>
      <rPr>
        <sz val="11"/>
        <rFont val="宋体"/>
        <charset val="134"/>
      </rPr>
      <t>其他工业和信息产业监管支出</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</si>
  <si>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</si>
  <si>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国有企业监事会专项</t>
    </r>
  </si>
  <si>
    <r>
      <rPr>
        <sz val="11"/>
        <color rgb="FFFF0000"/>
        <rFont val="Times New Roman"/>
        <charset val="134"/>
      </rPr>
      <t xml:space="preserve">        </t>
    </r>
    <r>
      <rPr>
        <sz val="11"/>
        <color rgb="FFFF0000"/>
        <rFont val="宋体"/>
        <charset val="134"/>
      </rPr>
      <t>中央企业专项管理</t>
    </r>
  </si>
  <si>
    <r>
      <rPr>
        <sz val="11"/>
        <rFont val="Times New Roman"/>
        <charset val="134"/>
      </rPr>
      <t xml:space="preserve">        </t>
    </r>
    <r>
      <rPr>
        <sz val="11"/>
        <rFont val="宋体"/>
        <charset val="134"/>
      </rPr>
      <t>其他国有资产监管支出</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</si>
  <si>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</si>
  <si>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</si>
  <si>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</si>
  <si>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其他支持中小企业发展和管理支出</t>
    </r>
  </si>
  <si>
    <r>
      <rPr>
        <sz val="11"/>
        <rFont val="Times New Roman"/>
        <charset val="134"/>
      </rPr>
      <t xml:space="preserve">      </t>
    </r>
    <r>
      <rPr>
        <sz val="11"/>
        <rFont val="宋体"/>
        <charset val="134"/>
      </rPr>
      <t>其他资源勘探信息等支出</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</si>
  <si>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</si>
  <si>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技术改造支出</t>
    </r>
  </si>
  <si>
    <r>
      <rPr>
        <sz val="11"/>
        <rFont val="Times New Roman"/>
        <charset val="134"/>
      </rPr>
      <t xml:space="preserve">        </t>
    </r>
    <r>
      <rPr>
        <sz val="11"/>
        <rFont val="宋体"/>
        <charset val="134"/>
      </rPr>
      <t>中药材扶持资金支出</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</si>
  <si>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</si>
  <si>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其他资源勘探信息等支出</t>
    </r>
  </si>
  <si>
    <r>
      <rPr>
        <sz val="11"/>
        <rFont val="宋体"/>
        <charset val="134"/>
      </rPr>
      <t>十五、商业服务业等支出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</si>
  <si>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</si>
  <si>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</si>
  <si>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</si>
  <si>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</si>
  <si>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</si>
  <si>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其他商业流通事务支出</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</si>
  <si>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</si>
  <si>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</si>
  <si>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其他涉外发展服务支出</t>
    </r>
  </si>
  <si>
    <r>
      <rPr>
        <sz val="11"/>
        <rFont val="Times New Roman"/>
        <charset val="134"/>
      </rPr>
      <t xml:space="preserve">      </t>
    </r>
    <r>
      <rPr>
        <sz val="11"/>
        <rFont val="宋体"/>
        <charset val="134"/>
      </rPr>
      <t>其他商业服务业等支出</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</si>
  <si>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</si>
  <si>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其他商业服务业等支出</t>
    </r>
  </si>
  <si>
    <r>
      <rPr>
        <sz val="11"/>
        <rFont val="宋体"/>
        <charset val="134"/>
      </rPr>
      <t>十六、金融支出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</si>
  <si>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</si>
  <si>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</si>
  <si>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</si>
  <si>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</si>
  <si>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政策性银行亏损补贴</t>
    </r>
  </si>
  <si>
    <r>
      <rPr>
        <sz val="11"/>
        <color rgb="FFFF0000"/>
        <rFont val="Times New Roman"/>
        <charset val="134"/>
      </rPr>
      <t xml:space="preserve">        </t>
    </r>
    <r>
      <rPr>
        <sz val="11"/>
        <color rgb="FFFF0000"/>
        <rFont val="宋体"/>
        <charset val="134"/>
      </rPr>
      <t>利息费用补贴支出</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</si>
  <si>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</si>
  <si>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</si>
  <si>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其他金融发展支出</t>
    </r>
  </si>
  <si>
    <r>
      <rPr>
        <sz val="11"/>
        <rFont val="Times New Roman"/>
        <charset val="134"/>
      </rPr>
      <t xml:space="preserve">      </t>
    </r>
    <r>
      <rPr>
        <sz val="11"/>
        <rFont val="宋体"/>
        <charset val="134"/>
      </rPr>
      <t>其他金融支出</t>
    </r>
  </si>
  <si>
    <r>
      <rPr>
        <sz val="11"/>
        <rFont val="宋体"/>
        <charset val="134"/>
      </rPr>
      <t>十七、援助其他地区支出</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</si>
  <si>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</si>
  <si>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</si>
  <si>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文化体育与传媒</t>
    </r>
  </si>
  <si>
    <r>
      <rPr>
        <sz val="11"/>
        <rFont val="Times New Roman"/>
        <charset val="134"/>
      </rPr>
      <t xml:space="preserve">      </t>
    </r>
    <r>
      <rPr>
        <sz val="11"/>
        <rFont val="宋体"/>
        <charset val="134"/>
      </rPr>
      <t>医疗卫生</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</si>
  <si>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</si>
  <si>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</si>
  <si>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</si>
  <si>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其他支出</t>
    </r>
  </si>
  <si>
    <r>
      <rPr>
        <sz val="11"/>
        <rFont val="宋体"/>
        <charset val="134"/>
      </rPr>
      <t>十八、</t>
    </r>
    <r>
      <rPr>
        <sz val="11"/>
        <color rgb="FFFF0000"/>
        <rFont val="宋体"/>
        <charset val="134"/>
      </rPr>
      <t>自然资源</t>
    </r>
    <r>
      <rPr>
        <sz val="11"/>
        <rFont val="宋体"/>
        <charset val="134"/>
      </rPr>
      <t>海洋气象等支出</t>
    </r>
  </si>
  <si>
    <r>
      <rPr>
        <sz val="11"/>
        <rFont val="Times New Roman"/>
        <charset val="134"/>
      </rPr>
      <t xml:space="preserve">      </t>
    </r>
    <r>
      <rPr>
        <sz val="11"/>
        <color rgb="FFFF0000"/>
        <rFont val="宋体"/>
        <charset val="134"/>
      </rPr>
      <t>自然</t>
    </r>
    <r>
      <rPr>
        <sz val="11"/>
        <rFont val="宋体"/>
        <charset val="134"/>
      </rPr>
      <t>资源事务</t>
    </r>
  </si>
  <si>
    <r>
      <rPr>
        <sz val="11"/>
        <rFont val="Times New Roman"/>
        <charset val="134"/>
      </rPr>
      <t xml:space="preserve">        </t>
    </r>
    <r>
      <rPr>
        <sz val="11"/>
        <color rgb="FFFF0000"/>
        <rFont val="宋体"/>
        <charset val="134"/>
      </rPr>
      <t>自然</t>
    </r>
    <r>
      <rPr>
        <sz val="11"/>
        <rFont val="宋体"/>
        <charset val="134"/>
      </rPr>
      <t>资源规划及管理</t>
    </r>
  </si>
  <si>
    <r>
      <rPr>
        <sz val="11"/>
        <rFont val="Times New Roman"/>
        <charset val="134"/>
      </rPr>
      <t xml:space="preserve">        </t>
    </r>
    <r>
      <rPr>
        <sz val="11"/>
        <rFont val="宋体"/>
        <charset val="134"/>
      </rPr>
      <t>土地资源调查</t>
    </r>
  </si>
  <si>
    <r>
      <rPr>
        <sz val="11"/>
        <rFont val="Times New Roman"/>
        <charset val="134"/>
      </rPr>
      <t xml:space="preserve">        </t>
    </r>
    <r>
      <rPr>
        <sz val="11"/>
        <rFont val="宋体"/>
        <charset val="134"/>
      </rPr>
      <t>土地资源利用与保护</t>
    </r>
  </si>
  <si>
    <r>
      <rPr>
        <sz val="11"/>
        <rFont val="Times New Roman"/>
        <charset val="134"/>
      </rPr>
      <t xml:space="preserve">        </t>
    </r>
    <r>
      <rPr>
        <sz val="11"/>
        <color rgb="FFFF0000"/>
        <rFont val="宋体"/>
        <charset val="134"/>
      </rPr>
      <t>自然</t>
    </r>
    <r>
      <rPr>
        <sz val="11"/>
        <rFont val="宋体"/>
        <charset val="134"/>
      </rPr>
      <t>资源社会公益服务</t>
    </r>
  </si>
  <si>
    <r>
      <rPr>
        <sz val="11"/>
        <rFont val="Times New Roman"/>
        <charset val="134"/>
      </rPr>
      <t xml:space="preserve">        </t>
    </r>
    <r>
      <rPr>
        <sz val="11"/>
        <color rgb="FFFF0000"/>
        <rFont val="宋体"/>
        <charset val="134"/>
      </rPr>
      <t>自然</t>
    </r>
    <r>
      <rPr>
        <sz val="11"/>
        <rFont val="宋体"/>
        <charset val="134"/>
      </rPr>
      <t>资源行业业务管理</t>
    </r>
  </si>
  <si>
    <r>
      <rPr>
        <sz val="11"/>
        <rFont val="Times New Roman"/>
        <charset val="134"/>
      </rPr>
      <t xml:space="preserve">        </t>
    </r>
    <r>
      <rPr>
        <sz val="11"/>
        <color rgb="FFFF0000"/>
        <rFont val="宋体"/>
        <charset val="134"/>
      </rPr>
      <t>自然</t>
    </r>
    <r>
      <rPr>
        <sz val="11"/>
        <rFont val="宋体"/>
        <charset val="134"/>
      </rPr>
      <t>资源调查</t>
    </r>
  </si>
  <si>
    <r>
      <rPr>
        <sz val="11"/>
        <rFont val="Times New Roman"/>
        <charset val="134"/>
      </rPr>
      <t xml:space="preserve">        </t>
    </r>
    <r>
      <rPr>
        <sz val="11"/>
        <rFont val="宋体"/>
        <charset val="134"/>
      </rPr>
      <t>国土整治</t>
    </r>
  </si>
  <si>
    <r>
      <rPr>
        <sz val="11"/>
        <rFont val="Times New Roman"/>
        <charset val="134"/>
      </rPr>
      <t xml:space="preserve">        </t>
    </r>
    <r>
      <rPr>
        <sz val="11"/>
        <rFont val="宋体"/>
        <charset val="134"/>
      </rPr>
      <t>土地资源储备支出</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</si>
  <si>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</si>
  <si>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地质矿产资源利用与保护</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</si>
  <si>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</si>
  <si>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</si>
  <si>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地质勘查基金（周转金）支出</t>
    </r>
  </si>
  <si>
    <r>
      <rPr>
        <sz val="11"/>
        <rFont val="Times New Roman"/>
        <charset val="134"/>
      </rPr>
      <t xml:space="preserve">        </t>
    </r>
    <r>
      <rPr>
        <sz val="11"/>
        <rFont val="宋体"/>
        <charset val="134"/>
      </rPr>
      <t>其他</t>
    </r>
    <r>
      <rPr>
        <sz val="11"/>
        <color rgb="FFFF0000"/>
        <rFont val="宋体"/>
        <charset val="134"/>
      </rPr>
      <t>自然</t>
    </r>
    <r>
      <rPr>
        <sz val="11"/>
        <rFont val="宋体"/>
        <charset val="134"/>
      </rPr>
      <t>资源事务支出</t>
    </r>
  </si>
  <si>
    <r>
      <rPr>
        <sz val="11"/>
        <rFont val="Times New Roman"/>
        <charset val="134"/>
      </rPr>
      <t xml:space="preserve">      </t>
    </r>
    <r>
      <rPr>
        <sz val="11"/>
        <rFont val="宋体"/>
        <charset val="134"/>
      </rPr>
      <t>海洋管理事务</t>
    </r>
  </si>
  <si>
    <r>
      <rPr>
        <sz val="11"/>
        <rFont val="Times New Roman"/>
        <charset val="134"/>
      </rPr>
      <t xml:space="preserve">        </t>
    </r>
    <r>
      <rPr>
        <sz val="11"/>
        <rFont val="宋体"/>
        <charset val="134"/>
      </rPr>
      <t>海域使用管理</t>
    </r>
  </si>
  <si>
    <r>
      <rPr>
        <sz val="11"/>
        <rFont val="Times New Roman"/>
        <charset val="134"/>
      </rPr>
      <t xml:space="preserve">        </t>
    </r>
    <r>
      <rPr>
        <sz val="11"/>
        <rFont val="宋体"/>
        <charset val="134"/>
      </rPr>
      <t>海洋环境保护与监测</t>
    </r>
  </si>
  <si>
    <r>
      <rPr>
        <sz val="11"/>
        <rFont val="Times New Roman"/>
        <charset val="134"/>
      </rPr>
      <t xml:space="preserve">        </t>
    </r>
    <r>
      <rPr>
        <sz val="11"/>
        <rFont val="宋体"/>
        <charset val="134"/>
      </rPr>
      <t>海洋调查评价</t>
    </r>
  </si>
  <si>
    <r>
      <rPr>
        <sz val="11"/>
        <rFont val="Times New Roman"/>
        <charset val="134"/>
      </rPr>
      <t xml:space="preserve">        </t>
    </r>
    <r>
      <rPr>
        <sz val="11"/>
        <rFont val="宋体"/>
        <charset val="134"/>
      </rPr>
      <t>海洋权益维护</t>
    </r>
  </si>
  <si>
    <r>
      <rPr>
        <sz val="11"/>
        <rFont val="Times New Roman"/>
        <charset val="134"/>
      </rPr>
      <t xml:space="preserve">        </t>
    </r>
    <r>
      <rPr>
        <sz val="11"/>
        <rFont val="宋体"/>
        <charset val="134"/>
      </rPr>
      <t>海洋执法监察</t>
    </r>
  </si>
  <si>
    <r>
      <rPr>
        <sz val="11"/>
        <rFont val="Times New Roman"/>
        <charset val="134"/>
      </rPr>
      <t xml:space="preserve">        </t>
    </r>
    <r>
      <rPr>
        <sz val="11"/>
        <rFont val="宋体"/>
        <charset val="134"/>
      </rPr>
      <t>海洋防灾减灾</t>
    </r>
  </si>
  <si>
    <r>
      <rPr>
        <sz val="11"/>
        <rFont val="Times New Roman"/>
        <charset val="134"/>
      </rPr>
      <t xml:space="preserve">        </t>
    </r>
    <r>
      <rPr>
        <sz val="11"/>
        <rFont val="宋体"/>
        <charset val="134"/>
      </rPr>
      <t>海洋卫星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</si>
  <si>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</si>
  <si>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海洋矿产资源勘探研究</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</si>
  <si>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</si>
  <si>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</si>
  <si>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无居民海岛使用金支出</t>
    </r>
  </si>
  <si>
    <r>
      <rPr>
        <sz val="11"/>
        <rFont val="Times New Roman"/>
        <charset val="134"/>
      </rPr>
      <t xml:space="preserve">        </t>
    </r>
    <r>
      <rPr>
        <sz val="11"/>
        <rFont val="宋体"/>
        <charset val="134"/>
      </rPr>
      <t>海岛和海域保护</t>
    </r>
  </si>
  <si>
    <r>
      <rPr>
        <sz val="11"/>
        <rFont val="Times New Roman"/>
        <charset val="134"/>
      </rPr>
      <t xml:space="preserve">        </t>
    </r>
    <r>
      <rPr>
        <sz val="11"/>
        <rFont val="宋体"/>
        <charset val="134"/>
      </rPr>
      <t>其他海洋管理事务支出</t>
    </r>
  </si>
  <si>
    <r>
      <rPr>
        <sz val="11"/>
        <rFont val="Times New Roman"/>
        <charset val="134"/>
      </rPr>
      <t xml:space="preserve">      </t>
    </r>
    <r>
      <rPr>
        <sz val="11"/>
        <rFont val="宋体"/>
        <charset val="134"/>
      </rPr>
      <t>测绘事务</t>
    </r>
  </si>
  <si>
    <r>
      <rPr>
        <sz val="11"/>
        <rFont val="Times New Roman"/>
        <charset val="134"/>
      </rPr>
      <t xml:space="preserve">        </t>
    </r>
    <r>
      <rPr>
        <sz val="11"/>
        <rFont val="宋体"/>
        <charset val="134"/>
      </rPr>
      <t>基础测绘</t>
    </r>
  </si>
  <si>
    <r>
      <rPr>
        <sz val="11"/>
        <rFont val="Times New Roman"/>
        <charset val="134"/>
      </rPr>
      <t xml:space="preserve">        </t>
    </r>
    <r>
      <rPr>
        <sz val="11"/>
        <rFont val="宋体"/>
        <charset val="134"/>
      </rPr>
      <t>航空摄影</t>
    </r>
  </si>
  <si>
    <r>
      <rPr>
        <sz val="11"/>
        <rFont val="Times New Roman"/>
        <charset val="134"/>
      </rPr>
      <t xml:space="preserve">        </t>
    </r>
    <r>
      <rPr>
        <sz val="11"/>
        <rFont val="宋体"/>
        <charset val="134"/>
      </rPr>
      <t>测绘工程建设</t>
    </r>
  </si>
  <si>
    <r>
      <rPr>
        <sz val="11"/>
        <rFont val="Times New Roman"/>
        <charset val="134"/>
      </rPr>
      <t xml:space="preserve">        </t>
    </r>
    <r>
      <rPr>
        <sz val="11"/>
        <rFont val="宋体"/>
        <charset val="134"/>
      </rPr>
      <t>其他测绘事务支出</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</si>
  <si>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</si>
  <si>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</si>
  <si>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</si>
  <si>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</si>
  <si>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</si>
  <si>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</si>
  <si>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</si>
  <si>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</si>
  <si>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</si>
  <si>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</si>
  <si>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</si>
  <si>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其他气象事务支出</t>
    </r>
  </si>
  <si>
    <r>
      <rPr>
        <sz val="11"/>
        <rFont val="Times New Roman"/>
        <charset val="134"/>
      </rPr>
      <t xml:space="preserve">      </t>
    </r>
    <r>
      <rPr>
        <sz val="11"/>
        <rFont val="宋体"/>
        <charset val="134"/>
      </rPr>
      <t>其他</t>
    </r>
    <r>
      <rPr>
        <sz val="11"/>
        <color rgb="FFFF0000"/>
        <rFont val="宋体"/>
        <charset val="134"/>
      </rPr>
      <t>自然资源</t>
    </r>
    <r>
      <rPr>
        <sz val="11"/>
        <rFont val="宋体"/>
        <charset val="134"/>
      </rPr>
      <t>海洋气象等支出</t>
    </r>
  </si>
  <si>
    <r>
      <rPr>
        <sz val="11"/>
        <rFont val="宋体"/>
        <charset val="134"/>
      </rPr>
      <t>十九、住房保障支出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</si>
  <si>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</si>
  <si>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</si>
  <si>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</si>
  <si>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</si>
  <si>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</si>
  <si>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</si>
  <si>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</si>
  <si>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</si>
  <si>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其他保障性安居工程支出</t>
    </r>
  </si>
  <si>
    <r>
      <rPr>
        <sz val="11"/>
        <rFont val="Times New Roman"/>
        <charset val="134"/>
      </rPr>
      <t xml:space="preserve">      </t>
    </r>
    <r>
      <rPr>
        <sz val="11"/>
        <rFont val="宋体"/>
        <charset val="134"/>
      </rPr>
      <t>住房改革支出</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</si>
  <si>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</si>
  <si>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</si>
  <si>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</si>
  <si>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rFont val="Times New Roman"/>
        <charset val="134"/>
      </rPr>
      <t xml:space="preserve">      </t>
    </r>
    <r>
      <rPr>
        <sz val="11"/>
        <rFont val="宋体"/>
        <charset val="134"/>
      </rPr>
      <t>城乡社区住宅</t>
    </r>
  </si>
  <si>
    <r>
      <rPr>
        <sz val="11"/>
        <rFont val="Times New Roman"/>
        <charset val="134"/>
      </rPr>
      <t xml:space="preserve">        </t>
    </r>
    <r>
      <rPr>
        <sz val="11"/>
        <rFont val="宋体"/>
        <charset val="134"/>
      </rPr>
      <t>公有住房建设和维修改造支出</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</si>
  <si>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</si>
  <si>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其他城乡社区住宅支出</t>
    </r>
  </si>
  <si>
    <r>
      <rPr>
        <sz val="11"/>
        <rFont val="宋体"/>
        <charset val="134"/>
      </rPr>
      <t>二十、粮油物资储备支出</t>
    </r>
  </si>
  <si>
    <r>
      <rPr>
        <sz val="11"/>
        <rFont val="Times New Roman"/>
        <charset val="134"/>
      </rPr>
      <t xml:space="preserve">      </t>
    </r>
    <r>
      <rPr>
        <sz val="11"/>
        <rFont val="宋体"/>
        <charset val="134"/>
      </rPr>
      <t>粮油事务</t>
    </r>
  </si>
  <si>
    <r>
      <rPr>
        <sz val="11"/>
        <rFont val="Times New Roman"/>
        <charset val="134"/>
      </rPr>
      <t xml:space="preserve">        </t>
    </r>
    <r>
      <rPr>
        <sz val="11"/>
        <rFont val="宋体"/>
        <charset val="134"/>
      </rPr>
      <t>粮食财务与审计支出</t>
    </r>
  </si>
  <si>
    <r>
      <rPr>
        <sz val="11"/>
        <rFont val="Times New Roman"/>
        <charset val="134"/>
      </rPr>
      <t xml:space="preserve">        </t>
    </r>
    <r>
      <rPr>
        <sz val="11"/>
        <rFont val="宋体"/>
        <charset val="134"/>
      </rPr>
      <t>粮食信息统计</t>
    </r>
  </si>
  <si>
    <r>
      <rPr>
        <sz val="11"/>
        <rFont val="Times New Roman"/>
        <charset val="134"/>
      </rPr>
      <t xml:space="preserve">        </t>
    </r>
    <r>
      <rPr>
        <sz val="11"/>
        <rFont val="宋体"/>
        <charset val="134"/>
      </rPr>
      <t>粮食专项业务活动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</si>
  <si>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</si>
  <si>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</si>
  <si>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</si>
  <si>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</si>
  <si>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</si>
  <si>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</si>
  <si>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其他粮油事务支出</t>
    </r>
  </si>
  <si>
    <r>
      <rPr>
        <sz val="11"/>
        <rFont val="Times New Roman"/>
        <charset val="134"/>
      </rPr>
      <t xml:space="preserve">      </t>
    </r>
    <r>
      <rPr>
        <sz val="11"/>
        <rFont val="宋体"/>
        <charset val="134"/>
      </rPr>
      <t>物资事务</t>
    </r>
  </si>
  <si>
    <r>
      <rPr>
        <sz val="11"/>
        <rFont val="Times New Roman"/>
        <charset val="134"/>
      </rPr>
      <t xml:space="preserve">        </t>
    </r>
    <r>
      <rPr>
        <sz val="11"/>
        <rFont val="宋体"/>
        <charset val="134"/>
      </rPr>
      <t>铁路专用线</t>
    </r>
  </si>
  <si>
    <r>
      <rPr>
        <sz val="11"/>
        <rFont val="Times New Roman"/>
        <charset val="134"/>
      </rPr>
      <t xml:space="preserve">        </t>
    </r>
    <r>
      <rPr>
        <sz val="11"/>
        <rFont val="宋体"/>
        <charset val="134"/>
      </rPr>
      <t>护库武警和民兵支出</t>
    </r>
  </si>
  <si>
    <r>
      <rPr>
        <sz val="11"/>
        <rFont val="Times New Roman"/>
        <charset val="134"/>
      </rPr>
      <t xml:space="preserve">        </t>
    </r>
    <r>
      <rPr>
        <sz val="11"/>
        <rFont val="宋体"/>
        <charset val="134"/>
      </rPr>
      <t>物资保管与保养</t>
    </r>
  </si>
  <si>
    <r>
      <rPr>
        <sz val="11"/>
        <rFont val="Times New Roman"/>
        <charset val="134"/>
      </rPr>
      <t xml:space="preserve">        </t>
    </r>
    <r>
      <rPr>
        <sz val="11"/>
        <rFont val="宋体"/>
        <charset val="134"/>
      </rPr>
      <t>专项贷款利息</t>
    </r>
  </si>
  <si>
    <r>
      <rPr>
        <sz val="11"/>
        <rFont val="Times New Roman"/>
        <charset val="134"/>
      </rPr>
      <t xml:space="preserve">        </t>
    </r>
    <r>
      <rPr>
        <sz val="11"/>
        <rFont val="宋体"/>
        <charset val="134"/>
      </rPr>
      <t>物资转移</t>
    </r>
  </si>
  <si>
    <r>
      <rPr>
        <sz val="11"/>
        <rFont val="Times New Roman"/>
        <charset val="134"/>
      </rPr>
      <t xml:space="preserve">        </t>
    </r>
    <r>
      <rPr>
        <sz val="11"/>
        <rFont val="宋体"/>
        <charset val="134"/>
      </rPr>
      <t>物资轮换</t>
    </r>
  </si>
  <si>
    <r>
      <rPr>
        <sz val="11"/>
        <rFont val="Times New Roman"/>
        <charset val="134"/>
      </rPr>
      <t xml:space="preserve">        </t>
    </r>
    <r>
      <rPr>
        <sz val="11"/>
        <rFont val="宋体"/>
        <charset val="134"/>
      </rPr>
      <t>仓库建设</t>
    </r>
  </si>
  <si>
    <r>
      <rPr>
        <sz val="11"/>
        <rFont val="Times New Roman"/>
        <charset val="134"/>
      </rPr>
      <t xml:space="preserve">        </t>
    </r>
    <r>
      <rPr>
        <sz val="11"/>
        <rFont val="宋体"/>
        <charset val="134"/>
      </rPr>
      <t>仓库安防</t>
    </r>
  </si>
  <si>
    <r>
      <rPr>
        <sz val="11"/>
        <rFont val="Times New Roman"/>
        <charset val="134"/>
      </rPr>
      <t xml:space="preserve">        </t>
    </r>
    <r>
      <rPr>
        <sz val="11"/>
        <rFont val="宋体"/>
        <charset val="134"/>
      </rPr>
      <t>其他物资事务支出</t>
    </r>
  </si>
  <si>
    <r>
      <rPr>
        <sz val="11"/>
        <rFont val="Times New Roman"/>
        <charset val="134"/>
      </rPr>
      <t xml:space="preserve">      </t>
    </r>
    <r>
      <rPr>
        <sz val="11"/>
        <rFont val="宋体"/>
        <charset val="134"/>
      </rPr>
      <t>能源储备</t>
    </r>
  </si>
  <si>
    <r>
      <rPr>
        <sz val="11"/>
        <rFont val="Times New Roman"/>
        <charset val="134"/>
      </rPr>
      <t xml:space="preserve">        </t>
    </r>
    <r>
      <rPr>
        <sz val="11"/>
        <color rgb="FFFF0000"/>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</si>
  <si>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</si>
  <si>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</si>
  <si>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其他能源储备</t>
    </r>
    <r>
      <rPr>
        <sz val="11"/>
        <color rgb="FFFF0000"/>
        <rFont val="宋体"/>
        <charset val="134"/>
      </rPr>
      <t>支出</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</si>
  <si>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</si>
  <si>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</si>
  <si>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</si>
  <si>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储备粮（油）库建设</t>
    </r>
  </si>
  <si>
    <r>
      <rPr>
        <sz val="11"/>
        <rFont val="Times New Roman"/>
        <charset val="134"/>
      </rPr>
      <t xml:space="preserve">        </t>
    </r>
    <r>
      <rPr>
        <sz val="11"/>
        <rFont val="宋体"/>
        <charset val="134"/>
      </rPr>
      <t>最低收购价政策支出</t>
    </r>
  </si>
  <si>
    <r>
      <rPr>
        <sz val="11"/>
        <rFont val="Times New Roman"/>
        <charset val="134"/>
      </rPr>
      <t xml:space="preserve">        </t>
    </r>
    <r>
      <rPr>
        <sz val="11"/>
        <rFont val="宋体"/>
        <charset val="134"/>
      </rPr>
      <t>其他粮油储备支出</t>
    </r>
  </si>
  <si>
    <r>
      <rPr>
        <sz val="11"/>
        <rFont val="Times New Roman"/>
        <charset val="134"/>
      </rPr>
      <t xml:space="preserve">      </t>
    </r>
    <r>
      <rPr>
        <sz val="11"/>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</si>
  <si>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</si>
  <si>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</si>
  <si>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</si>
  <si>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</si>
  <si>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</si>
  <si>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</si>
  <si>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</si>
  <si>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</si>
  <si>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</si>
  <si>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</si>
  <si>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其他重要商品储备支出</t>
    </r>
  </si>
  <si>
    <r>
      <rPr>
        <sz val="11"/>
        <color rgb="FFFF0000"/>
        <rFont val="宋体"/>
        <charset val="134"/>
      </rPr>
      <t>二十一、灾害防治及应急管理支出</t>
    </r>
  </si>
  <si>
    <r>
      <rPr>
        <sz val="11"/>
        <color rgb="FFFF0000"/>
        <rFont val="Times New Roman"/>
        <charset val="134"/>
      </rPr>
      <t xml:space="preserve">     </t>
    </r>
    <r>
      <rPr>
        <sz val="11"/>
        <color rgb="FFFF0000"/>
        <rFont val="宋体"/>
        <charset val="134"/>
      </rPr>
      <t>应急管理事务</t>
    </r>
  </si>
  <si>
    <r>
      <rPr>
        <sz val="11"/>
        <color rgb="FFFF0000"/>
        <rFont val="Times New Roman"/>
        <charset val="134"/>
      </rPr>
      <t xml:space="preserve">       </t>
    </r>
    <r>
      <rPr>
        <sz val="11"/>
        <color rgb="FFFF0000"/>
        <rFont val="宋体"/>
        <charset val="134"/>
      </rPr>
      <t>行政运行</t>
    </r>
  </si>
  <si>
    <r>
      <rPr>
        <sz val="11"/>
        <color rgb="FFFF0000"/>
        <rFont val="Times New Roman"/>
        <charset val="134"/>
      </rPr>
      <t xml:space="preserve">       </t>
    </r>
    <r>
      <rPr>
        <sz val="11"/>
        <color rgb="FFFF0000"/>
        <rFont val="宋体"/>
        <charset val="134"/>
      </rPr>
      <t>一般行政管理事务</t>
    </r>
  </si>
  <si>
    <r>
      <rPr>
        <sz val="11"/>
        <color rgb="FFFF0000"/>
        <rFont val="Times New Roman"/>
        <charset val="134"/>
      </rPr>
      <t xml:space="preserve">       </t>
    </r>
    <r>
      <rPr>
        <sz val="11"/>
        <color rgb="FFFF0000"/>
        <rFont val="宋体"/>
        <charset val="134"/>
      </rPr>
      <t>机关服务</t>
    </r>
  </si>
  <si>
    <r>
      <rPr>
        <sz val="11"/>
        <color rgb="FFFF0000"/>
        <rFont val="Times New Roman"/>
        <charset val="134"/>
      </rPr>
      <t xml:space="preserve">       </t>
    </r>
    <r>
      <rPr>
        <sz val="11"/>
        <color rgb="FFFF0000"/>
        <rFont val="宋体"/>
        <charset val="134"/>
      </rPr>
      <t>灾害风险防治</t>
    </r>
  </si>
  <si>
    <r>
      <rPr>
        <sz val="11"/>
        <color rgb="FFFF0000"/>
        <rFont val="Times New Roman"/>
        <charset val="134"/>
      </rPr>
      <t xml:space="preserve">       </t>
    </r>
    <r>
      <rPr>
        <sz val="11"/>
        <color rgb="FFFF0000"/>
        <rFont val="宋体"/>
        <charset val="134"/>
      </rPr>
      <t>国务院安委会专项</t>
    </r>
  </si>
  <si>
    <r>
      <rPr>
        <sz val="11"/>
        <color rgb="FFFF0000"/>
        <rFont val="Times New Roman"/>
        <charset val="134"/>
      </rPr>
      <t xml:space="preserve">       </t>
    </r>
    <r>
      <rPr>
        <sz val="11"/>
        <color rgb="FFFF0000"/>
        <rFont val="宋体"/>
        <charset val="134"/>
      </rPr>
      <t>安全监管</t>
    </r>
  </si>
  <si>
    <r>
      <rPr>
        <sz val="11"/>
        <color rgb="FFFF0000"/>
        <rFont val="Times New Roman"/>
        <charset val="134"/>
      </rPr>
      <t xml:space="preserve">       </t>
    </r>
    <r>
      <rPr>
        <sz val="11"/>
        <color rgb="FFFF0000"/>
        <rFont val="宋体"/>
        <charset val="134"/>
      </rPr>
      <t>安全生产基础</t>
    </r>
  </si>
  <si>
    <r>
      <rPr>
        <sz val="11"/>
        <color rgb="FFFF0000"/>
        <rFont val="Times New Roman"/>
        <charset val="134"/>
      </rPr>
      <t xml:space="preserve">       </t>
    </r>
    <r>
      <rPr>
        <sz val="11"/>
        <color rgb="FFFF0000"/>
        <rFont val="宋体"/>
        <charset val="134"/>
      </rPr>
      <t>应急救援</t>
    </r>
  </si>
  <si>
    <r>
      <rPr>
        <sz val="11"/>
        <color rgb="FFFF0000"/>
        <rFont val="Times New Roman"/>
        <charset val="134"/>
      </rPr>
      <t xml:space="preserve">       </t>
    </r>
    <r>
      <rPr>
        <sz val="11"/>
        <color rgb="FFFF0000"/>
        <rFont val="宋体"/>
        <charset val="134"/>
      </rPr>
      <t>应急管理</t>
    </r>
  </si>
  <si>
    <r>
      <rPr>
        <sz val="11"/>
        <color rgb="FFFF0000"/>
        <rFont val="Times New Roman"/>
        <charset val="134"/>
      </rPr>
      <t xml:space="preserve">       </t>
    </r>
    <r>
      <rPr>
        <sz val="11"/>
        <color rgb="FFFF0000"/>
        <rFont val="宋体"/>
        <charset val="134"/>
      </rPr>
      <t>事业运行</t>
    </r>
  </si>
  <si>
    <r>
      <rPr>
        <sz val="11"/>
        <color rgb="FFFF0000"/>
        <rFont val="Times New Roman"/>
        <charset val="134"/>
      </rPr>
      <t xml:space="preserve">       </t>
    </r>
    <r>
      <rPr>
        <sz val="11"/>
        <color rgb="FFFF0000"/>
        <rFont val="宋体"/>
        <charset val="134"/>
      </rPr>
      <t>其他应急管理支出</t>
    </r>
  </si>
  <si>
    <r>
      <rPr>
        <sz val="11"/>
        <color rgb="FFFF0000"/>
        <rFont val="Times New Roman"/>
        <charset val="134"/>
      </rPr>
      <t xml:space="preserve">     </t>
    </r>
    <r>
      <rPr>
        <sz val="11"/>
        <color rgb="FFFF0000"/>
        <rFont val="宋体"/>
        <charset val="134"/>
      </rPr>
      <t>消防事务</t>
    </r>
  </si>
  <si>
    <r>
      <rPr>
        <sz val="11"/>
        <color rgb="FFFF0000"/>
        <rFont val="Times New Roman"/>
        <charset val="134"/>
      </rPr>
      <t xml:space="preserve">       </t>
    </r>
    <r>
      <rPr>
        <sz val="11"/>
        <color rgb="FFFF0000"/>
        <rFont val="宋体"/>
        <charset val="134"/>
      </rPr>
      <t>一般行政管理实务</t>
    </r>
  </si>
  <si>
    <r>
      <rPr>
        <sz val="11"/>
        <color rgb="FFFF0000"/>
        <rFont val="Times New Roman"/>
        <charset val="134"/>
      </rPr>
      <t xml:space="preserve">       </t>
    </r>
    <r>
      <rPr>
        <sz val="11"/>
        <color rgb="FFFF0000"/>
        <rFont val="宋体"/>
        <charset val="134"/>
      </rPr>
      <t>消防应急救援</t>
    </r>
  </si>
  <si>
    <r>
      <rPr>
        <sz val="11"/>
        <color rgb="FFFF0000"/>
        <rFont val="Times New Roman"/>
        <charset val="134"/>
      </rPr>
      <t xml:space="preserve">       </t>
    </r>
    <r>
      <rPr>
        <sz val="11"/>
        <color rgb="FFFF0000"/>
        <rFont val="宋体"/>
        <charset val="134"/>
      </rPr>
      <t>其他消防事务支出</t>
    </r>
  </si>
  <si>
    <r>
      <rPr>
        <sz val="11"/>
        <color rgb="FFFF0000"/>
        <rFont val="Times New Roman"/>
        <charset val="134"/>
      </rPr>
      <t xml:space="preserve">     </t>
    </r>
    <r>
      <rPr>
        <sz val="11"/>
        <color rgb="FFFF0000"/>
        <rFont val="宋体"/>
        <charset val="134"/>
      </rPr>
      <t>森林消防事务</t>
    </r>
  </si>
  <si>
    <r>
      <rPr>
        <sz val="11"/>
        <color rgb="FFFF0000"/>
        <rFont val="Times New Roman"/>
        <charset val="134"/>
      </rPr>
      <t xml:space="preserve">       </t>
    </r>
    <r>
      <rPr>
        <sz val="11"/>
        <color rgb="FFFF0000"/>
        <rFont val="宋体"/>
        <charset val="134"/>
      </rPr>
      <t>森林消防应急救援</t>
    </r>
  </si>
  <si>
    <r>
      <rPr>
        <sz val="11"/>
        <color rgb="FFFF0000"/>
        <rFont val="Times New Roman"/>
        <charset val="134"/>
      </rPr>
      <t xml:space="preserve">       </t>
    </r>
    <r>
      <rPr>
        <sz val="11"/>
        <color rgb="FFFF0000"/>
        <rFont val="宋体"/>
        <charset val="134"/>
      </rPr>
      <t>其他森林消防事务支出</t>
    </r>
  </si>
  <si>
    <r>
      <rPr>
        <sz val="11"/>
        <color rgb="FFFF0000"/>
        <rFont val="Times New Roman"/>
        <charset val="134"/>
      </rPr>
      <t xml:space="preserve">     </t>
    </r>
    <r>
      <rPr>
        <sz val="11"/>
        <color rgb="FFFF0000"/>
        <rFont val="宋体"/>
        <charset val="134"/>
      </rPr>
      <t>煤矿安全</t>
    </r>
  </si>
  <si>
    <r>
      <rPr>
        <sz val="11"/>
        <color rgb="FFFF0000"/>
        <rFont val="Times New Roman"/>
        <charset val="134"/>
      </rPr>
      <t xml:space="preserve">       </t>
    </r>
    <r>
      <rPr>
        <sz val="11"/>
        <color rgb="FFFF0000"/>
        <rFont val="宋体"/>
        <charset val="134"/>
      </rPr>
      <t>煤矿安全监察事务</t>
    </r>
  </si>
  <si>
    <r>
      <rPr>
        <sz val="11"/>
        <color rgb="FFFF0000"/>
        <rFont val="Times New Roman"/>
        <charset val="134"/>
      </rPr>
      <t xml:space="preserve">       </t>
    </r>
    <r>
      <rPr>
        <sz val="11"/>
        <color rgb="FFFF0000"/>
        <rFont val="宋体"/>
        <charset val="134"/>
      </rPr>
      <t>煤矿应急救援事务</t>
    </r>
  </si>
  <si>
    <r>
      <rPr>
        <sz val="11"/>
        <color rgb="FFFF0000"/>
        <rFont val="Times New Roman"/>
        <charset val="134"/>
      </rPr>
      <t xml:space="preserve">       </t>
    </r>
    <r>
      <rPr>
        <sz val="11"/>
        <color rgb="FFFF0000"/>
        <rFont val="宋体"/>
        <charset val="134"/>
      </rPr>
      <t>其他煤矿安全支出</t>
    </r>
  </si>
  <si>
    <r>
      <rPr>
        <sz val="11"/>
        <color rgb="FFFF0000"/>
        <rFont val="Times New Roman"/>
        <charset val="134"/>
      </rPr>
      <t xml:space="preserve">     </t>
    </r>
    <r>
      <rPr>
        <sz val="11"/>
        <color rgb="FFFF0000"/>
        <rFont val="宋体"/>
        <charset val="134"/>
      </rPr>
      <t>地震事务</t>
    </r>
  </si>
  <si>
    <r>
      <rPr>
        <sz val="11"/>
        <color rgb="FFFF0000"/>
        <rFont val="Times New Roman"/>
        <charset val="134"/>
      </rPr>
      <t xml:space="preserve">       </t>
    </r>
    <r>
      <rPr>
        <sz val="11"/>
        <color rgb="FFFF0000"/>
        <rFont val="宋体"/>
        <charset val="134"/>
      </rPr>
      <t>地震监测</t>
    </r>
  </si>
  <si>
    <r>
      <rPr>
        <sz val="11"/>
        <color rgb="FFFF0000"/>
        <rFont val="Times New Roman"/>
        <charset val="134"/>
      </rPr>
      <t xml:space="preserve">       </t>
    </r>
    <r>
      <rPr>
        <sz val="11"/>
        <color rgb="FFFF0000"/>
        <rFont val="宋体"/>
        <charset val="134"/>
      </rPr>
      <t>地震预测预报</t>
    </r>
  </si>
  <si>
    <r>
      <rPr>
        <sz val="11"/>
        <color rgb="FFFF0000"/>
        <rFont val="Times New Roman"/>
        <charset val="134"/>
      </rPr>
      <t xml:space="preserve">       </t>
    </r>
    <r>
      <rPr>
        <sz val="11"/>
        <color rgb="FFFF0000"/>
        <rFont val="宋体"/>
        <charset val="134"/>
      </rPr>
      <t>地震灾害预防</t>
    </r>
  </si>
  <si>
    <r>
      <rPr>
        <sz val="11"/>
        <color rgb="FFFF0000"/>
        <rFont val="Times New Roman"/>
        <charset val="134"/>
      </rPr>
      <t xml:space="preserve">       </t>
    </r>
    <r>
      <rPr>
        <sz val="11"/>
        <color rgb="FFFF0000"/>
        <rFont val="宋体"/>
        <charset val="134"/>
      </rPr>
      <t>地震应急救援</t>
    </r>
  </si>
  <si>
    <r>
      <rPr>
        <sz val="11"/>
        <color rgb="FFFF0000"/>
        <rFont val="Times New Roman"/>
        <charset val="134"/>
      </rPr>
      <t xml:space="preserve">       </t>
    </r>
    <r>
      <rPr>
        <sz val="11"/>
        <color rgb="FFFF0000"/>
        <rFont val="宋体"/>
        <charset val="134"/>
      </rPr>
      <t>地震环境探察</t>
    </r>
  </si>
  <si>
    <r>
      <rPr>
        <sz val="11"/>
        <color rgb="FFFF0000"/>
        <rFont val="Times New Roman"/>
        <charset val="134"/>
      </rPr>
      <t xml:space="preserve">       </t>
    </r>
    <r>
      <rPr>
        <sz val="11"/>
        <color rgb="FFFF0000"/>
        <rFont val="宋体"/>
        <charset val="134"/>
      </rPr>
      <t>防震减灾信息管理</t>
    </r>
  </si>
  <si>
    <r>
      <rPr>
        <sz val="11"/>
        <color rgb="FFFF0000"/>
        <rFont val="Times New Roman"/>
        <charset val="134"/>
      </rPr>
      <t xml:space="preserve">       </t>
    </r>
    <r>
      <rPr>
        <sz val="11"/>
        <color rgb="FFFF0000"/>
        <rFont val="宋体"/>
        <charset val="134"/>
      </rPr>
      <t>防震减灾基础管理</t>
    </r>
  </si>
  <si>
    <r>
      <rPr>
        <sz val="11"/>
        <color rgb="FFFF0000"/>
        <rFont val="Times New Roman"/>
        <charset val="134"/>
      </rPr>
      <t xml:space="preserve">       </t>
    </r>
    <r>
      <rPr>
        <sz val="11"/>
        <color rgb="FFFF0000"/>
        <rFont val="宋体"/>
        <charset val="134"/>
      </rPr>
      <t>地震事业机构</t>
    </r>
  </si>
  <si>
    <r>
      <rPr>
        <sz val="11"/>
        <color rgb="FFFF0000"/>
        <rFont val="Times New Roman"/>
        <charset val="134"/>
      </rPr>
      <t xml:space="preserve">       </t>
    </r>
    <r>
      <rPr>
        <sz val="11"/>
        <color rgb="FFFF0000"/>
        <rFont val="宋体"/>
        <charset val="134"/>
      </rPr>
      <t>其他地震事务支出</t>
    </r>
  </si>
  <si>
    <r>
      <rPr>
        <sz val="11"/>
        <color rgb="FFFF0000"/>
        <rFont val="Times New Roman"/>
        <charset val="134"/>
      </rPr>
      <t xml:space="preserve">     </t>
    </r>
    <r>
      <rPr>
        <sz val="11"/>
        <color rgb="FFFF0000"/>
        <rFont val="宋体"/>
        <charset val="134"/>
      </rPr>
      <t>自然灾害防治</t>
    </r>
  </si>
  <si>
    <r>
      <rPr>
        <sz val="11"/>
        <color rgb="FFFF0000"/>
        <rFont val="Times New Roman"/>
        <charset val="134"/>
      </rPr>
      <t xml:space="preserve">       </t>
    </r>
    <r>
      <rPr>
        <sz val="11"/>
        <color rgb="FFFF0000"/>
        <rFont val="宋体"/>
        <charset val="134"/>
      </rPr>
      <t>地质灾害防治</t>
    </r>
  </si>
  <si>
    <r>
      <rPr>
        <sz val="11"/>
        <color rgb="FFFF0000"/>
        <rFont val="Times New Roman"/>
        <charset val="134"/>
      </rPr>
      <t xml:space="preserve">       </t>
    </r>
    <r>
      <rPr>
        <sz val="11"/>
        <color rgb="FFFF0000"/>
        <rFont val="宋体"/>
        <charset val="134"/>
      </rPr>
      <t>森林草原防灾减灾</t>
    </r>
  </si>
  <si>
    <r>
      <rPr>
        <sz val="11"/>
        <color rgb="FFFF0000"/>
        <rFont val="Times New Roman"/>
        <charset val="134"/>
      </rPr>
      <t xml:space="preserve">       </t>
    </r>
    <r>
      <rPr>
        <sz val="11"/>
        <color rgb="FFFF0000"/>
        <rFont val="宋体"/>
        <charset val="134"/>
      </rPr>
      <t>其他自然灾害防治支出</t>
    </r>
  </si>
  <si>
    <r>
      <rPr>
        <sz val="11"/>
        <color rgb="FFFF0000"/>
        <rFont val="Times New Roman"/>
        <charset val="134"/>
      </rPr>
      <t xml:space="preserve">     </t>
    </r>
    <r>
      <rPr>
        <sz val="11"/>
        <color rgb="FFFF0000"/>
        <rFont val="宋体"/>
        <charset val="134"/>
      </rPr>
      <t>自然灾害救灾及恢复重建支出</t>
    </r>
  </si>
  <si>
    <r>
      <rPr>
        <sz val="11"/>
        <color rgb="FFFF0000"/>
        <rFont val="Times New Roman"/>
        <charset val="134"/>
      </rPr>
      <t xml:space="preserve">       </t>
    </r>
    <r>
      <rPr>
        <sz val="11"/>
        <color rgb="FFFF0000"/>
        <rFont val="宋体"/>
        <charset val="134"/>
      </rPr>
      <t>中央自然灾害生活补助</t>
    </r>
  </si>
  <si>
    <r>
      <rPr>
        <sz val="11"/>
        <color rgb="FFFF0000"/>
        <rFont val="Times New Roman"/>
        <charset val="134"/>
      </rPr>
      <t xml:space="preserve">       </t>
    </r>
    <r>
      <rPr>
        <sz val="11"/>
        <color rgb="FFFF0000"/>
        <rFont val="宋体"/>
        <charset val="134"/>
      </rPr>
      <t>地方自然灾害生活补助</t>
    </r>
  </si>
  <si>
    <r>
      <rPr>
        <sz val="11"/>
        <color rgb="FFFF0000"/>
        <rFont val="Times New Roman"/>
        <charset val="134"/>
      </rPr>
      <t xml:space="preserve">       </t>
    </r>
    <r>
      <rPr>
        <sz val="11"/>
        <color rgb="FFFF0000"/>
        <rFont val="宋体"/>
        <charset val="134"/>
      </rPr>
      <t>自然灾害救灾补助</t>
    </r>
  </si>
  <si>
    <r>
      <rPr>
        <sz val="11"/>
        <color rgb="FFFF0000"/>
        <rFont val="Times New Roman"/>
        <charset val="134"/>
      </rPr>
      <t xml:space="preserve">       </t>
    </r>
    <r>
      <rPr>
        <sz val="11"/>
        <color rgb="FFFF0000"/>
        <rFont val="宋体"/>
        <charset val="134"/>
      </rPr>
      <t>自然灾害灾后重建补助</t>
    </r>
  </si>
  <si>
    <r>
      <rPr>
        <sz val="11"/>
        <color rgb="FFFF0000"/>
        <rFont val="Times New Roman"/>
        <charset val="134"/>
      </rPr>
      <t xml:space="preserve">       </t>
    </r>
    <r>
      <rPr>
        <sz val="11"/>
        <color rgb="FFFF0000"/>
        <rFont val="宋体"/>
        <charset val="134"/>
      </rPr>
      <t>其他自然灾害生活救助支出</t>
    </r>
  </si>
  <si>
    <r>
      <rPr>
        <sz val="11"/>
        <color rgb="FFFF0000"/>
        <rFont val="Times New Roman"/>
        <charset val="134"/>
      </rPr>
      <t xml:space="preserve">     </t>
    </r>
    <r>
      <rPr>
        <sz val="11"/>
        <color rgb="FFFF0000"/>
        <rFont val="宋体"/>
        <charset val="134"/>
      </rPr>
      <t>其他灾害防治及应急管理支出</t>
    </r>
  </si>
  <si>
    <r>
      <rPr>
        <sz val="11"/>
        <rFont val="宋体"/>
        <charset val="134"/>
      </rPr>
      <t>二十二、预备费</t>
    </r>
  </si>
  <si>
    <r>
      <rPr>
        <sz val="11"/>
        <rFont val="宋体"/>
        <charset val="134"/>
      </rPr>
      <t>二十三、债务付息支出</t>
    </r>
  </si>
  <si>
    <r>
      <rPr>
        <sz val="11"/>
        <rFont val="Times New Roman"/>
        <charset val="134"/>
      </rPr>
      <t xml:space="preserve">      </t>
    </r>
    <r>
      <rPr>
        <sz val="11"/>
        <rFont val="宋体"/>
        <charset val="134"/>
      </rPr>
      <t>地方政府一般债务付息支出</t>
    </r>
  </si>
  <si>
    <r>
      <rPr>
        <sz val="11"/>
        <rFont val="Times New Roman"/>
        <charset val="134"/>
      </rPr>
      <t xml:space="preserve">        </t>
    </r>
    <r>
      <rPr>
        <sz val="11"/>
        <rFont val="宋体"/>
        <charset val="134"/>
      </rPr>
      <t>地方政府一般债券付息支出</t>
    </r>
  </si>
  <si>
    <r>
      <rPr>
        <sz val="11"/>
        <rFont val="Times New Roman"/>
        <charset val="134"/>
      </rPr>
      <t xml:space="preserve">        </t>
    </r>
    <r>
      <rPr>
        <sz val="11"/>
        <rFont val="宋体"/>
        <charset val="134"/>
      </rPr>
      <t>地方政府向外国政府借款付息支出</t>
    </r>
  </si>
  <si>
    <r>
      <rPr>
        <sz val="11"/>
        <rFont val="Times New Roman"/>
        <charset val="134"/>
      </rPr>
      <t xml:space="preserve">        </t>
    </r>
    <r>
      <rPr>
        <sz val="11"/>
        <rFont val="宋体"/>
        <charset val="134"/>
      </rPr>
      <t>地方政府向国际组织借款付息支出</t>
    </r>
  </si>
  <si>
    <r>
      <rPr>
        <sz val="11"/>
        <rFont val="Times New Roman"/>
        <charset val="134"/>
      </rPr>
      <t xml:space="preserve">        </t>
    </r>
    <r>
      <rPr>
        <sz val="11"/>
        <rFont val="宋体"/>
        <charset val="134"/>
      </rPr>
      <t>地方政府其他一般债务付息支出</t>
    </r>
  </si>
  <si>
    <r>
      <rPr>
        <sz val="11"/>
        <rFont val="宋体"/>
        <charset val="134"/>
      </rPr>
      <t>二十四、债务发行费用支出</t>
    </r>
  </si>
  <si>
    <r>
      <rPr>
        <sz val="11"/>
        <rFont val="Times New Roman"/>
        <charset val="134"/>
      </rPr>
      <t xml:space="preserve">      </t>
    </r>
    <r>
      <rPr>
        <sz val="11"/>
        <rFont val="宋体"/>
        <charset val="134"/>
      </rPr>
      <t>地方政府一般债务发行费用支出</t>
    </r>
  </si>
  <si>
    <r>
      <rPr>
        <sz val="11"/>
        <rFont val="宋体"/>
        <charset val="134"/>
      </rPr>
      <t>二十五、其他支出</t>
    </r>
  </si>
  <si>
    <r>
      <rPr>
        <sz val="11"/>
        <rFont val="Times New Roman"/>
        <charset val="134"/>
      </rPr>
      <t xml:space="preserve">        </t>
    </r>
    <r>
      <rPr>
        <sz val="11"/>
        <rFont val="宋体"/>
        <charset val="134"/>
      </rPr>
      <t>年初预留</t>
    </r>
  </si>
  <si>
    <r>
      <rPr>
        <sz val="11"/>
        <rFont val="Times New Roman"/>
        <charset val="134"/>
      </rPr>
      <t xml:space="preserve">        </t>
    </r>
    <r>
      <rPr>
        <sz val="11"/>
        <rFont val="宋体"/>
        <charset val="134"/>
      </rPr>
      <t>其他支出</t>
    </r>
  </si>
  <si>
    <r>
      <rPr>
        <b/>
        <sz val="11"/>
        <rFont val="宋体"/>
        <charset val="134"/>
      </rPr>
      <t>支出合计</t>
    </r>
  </si>
  <si>
    <r>
      <rPr>
        <sz val="18"/>
        <rFont val="Times New Roman"/>
        <charset val="134"/>
      </rPr>
      <t>2019</t>
    </r>
    <r>
      <rPr>
        <sz val="18"/>
        <rFont val="方正小标宋_GBK"/>
        <charset val="134"/>
      </rPr>
      <t>年一般公共预算收支平衡表</t>
    </r>
  </si>
  <si>
    <t>单位：万元</t>
  </si>
  <si>
    <r>
      <rPr>
        <sz val="11"/>
        <rFont val="黑体"/>
        <charset val="134"/>
      </rPr>
      <t>收入</t>
    </r>
  </si>
  <si>
    <r>
      <rPr>
        <sz val="11"/>
        <rFont val="黑体"/>
        <charset val="134"/>
      </rPr>
      <t>支出</t>
    </r>
  </si>
  <si>
    <r>
      <rPr>
        <sz val="11"/>
        <rFont val="黑体"/>
        <charset val="134"/>
      </rPr>
      <t>项目</t>
    </r>
  </si>
  <si>
    <r>
      <rPr>
        <sz val="11"/>
        <rFont val="黑体"/>
        <charset val="134"/>
      </rPr>
      <t>上年决算（执行</t>
    </r>
    <r>
      <rPr>
        <sz val="11"/>
        <rFont val="Times New Roman"/>
        <charset val="134"/>
      </rPr>
      <t>)</t>
    </r>
    <r>
      <rPr>
        <sz val="11"/>
        <rFont val="黑体"/>
        <charset val="134"/>
      </rPr>
      <t>数</t>
    </r>
  </si>
  <si>
    <r>
      <rPr>
        <sz val="11"/>
        <rFont val="黑体"/>
        <charset val="134"/>
      </rPr>
      <t>预算数</t>
    </r>
  </si>
  <si>
    <r>
      <rPr>
        <b/>
        <sz val="11"/>
        <rFont val="宋体"/>
        <charset val="134"/>
      </rPr>
      <t>本级收入合计</t>
    </r>
  </si>
  <si>
    <r>
      <rPr>
        <b/>
        <sz val="11"/>
        <rFont val="宋体"/>
        <charset val="134"/>
      </rPr>
      <t>本级支出合计</t>
    </r>
  </si>
  <si>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</si>
  <si>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</si>
  <si>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</si>
  <si>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上解支出</t>
    </r>
  </si>
  <si>
    <r>
      <rPr>
        <sz val="11"/>
        <rFont val="Times New Roman"/>
        <charset val="134"/>
      </rPr>
      <t xml:space="preserve">    </t>
    </r>
    <r>
      <rPr>
        <sz val="11"/>
        <rFont val="宋体"/>
        <charset val="134"/>
      </rPr>
      <t>返还性收入</t>
    </r>
  </si>
  <si>
    <r>
      <rPr>
        <sz val="11"/>
        <rFont val="Times New Roman"/>
        <charset val="134"/>
      </rPr>
      <t xml:space="preserve">    </t>
    </r>
    <r>
      <rPr>
        <sz val="11"/>
        <rFont val="宋体"/>
        <charset val="134"/>
      </rPr>
      <t>体制上解支出</t>
    </r>
  </si>
  <si>
    <r>
      <rPr>
        <sz val="11"/>
        <rFont val="Times New Roman"/>
        <charset val="134"/>
      </rPr>
      <t xml:space="preserve">      </t>
    </r>
    <r>
      <rPr>
        <sz val="11"/>
        <rFont val="宋体"/>
        <charset val="134"/>
      </rPr>
      <t>所得税基数返还收入</t>
    </r>
    <r>
      <rPr>
        <sz val="11"/>
        <rFont val="Times New Roman"/>
        <charset val="134"/>
      </rPr>
      <t xml:space="preserve"> </t>
    </r>
  </si>
  <si>
    <r>
      <rPr>
        <sz val="11"/>
        <rFont val="Times New Roman"/>
        <charset val="134"/>
      </rPr>
      <t xml:space="preserve">    </t>
    </r>
    <r>
      <rPr>
        <sz val="11"/>
        <rFont val="宋体"/>
        <charset val="134"/>
      </rPr>
      <t>专项上解支出</t>
    </r>
  </si>
  <si>
    <r>
      <rPr>
        <sz val="11"/>
        <rFont val="Times New Roman"/>
        <charset val="134"/>
      </rPr>
      <t xml:space="preserve">      </t>
    </r>
    <r>
      <rPr>
        <sz val="11"/>
        <rFont val="宋体"/>
        <charset val="134"/>
      </rPr>
      <t>成品油税费改革税收返还收入</t>
    </r>
  </si>
  <si>
    <r>
      <rPr>
        <sz val="11"/>
        <rFont val="Times New Roman"/>
        <charset val="134"/>
      </rPr>
      <t xml:space="preserve">      </t>
    </r>
    <r>
      <rPr>
        <sz val="11"/>
        <rFont val="宋体"/>
        <charset val="134"/>
      </rPr>
      <t>增值税税收返还收入</t>
    </r>
  </si>
  <si>
    <r>
      <rPr>
        <sz val="11"/>
        <rFont val="Times New Roman"/>
        <charset val="134"/>
      </rPr>
      <t xml:space="preserve">      </t>
    </r>
    <r>
      <rPr>
        <sz val="11"/>
        <rFont val="宋体"/>
        <charset val="134"/>
      </rPr>
      <t>消费税税收返还收入</t>
    </r>
  </si>
  <si>
    <r>
      <rPr>
        <sz val="11"/>
        <rFont val="Times New Roman"/>
        <charset val="134"/>
      </rPr>
      <t xml:space="preserve">      </t>
    </r>
    <r>
      <rPr>
        <sz val="11"/>
        <rFont val="宋体"/>
        <charset val="134"/>
      </rPr>
      <t>增值税五五分享税收返还收入</t>
    </r>
  </si>
  <si>
    <r>
      <rPr>
        <sz val="11"/>
        <rFont val="Times New Roman"/>
        <charset val="134"/>
      </rPr>
      <t xml:space="preserve">      </t>
    </r>
    <r>
      <rPr>
        <sz val="11"/>
        <rFont val="宋体"/>
        <charset val="134"/>
      </rPr>
      <t>其他返还性收入</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</si>
  <si>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</si>
  <si>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体制补助收入</t>
    </r>
  </si>
  <si>
    <r>
      <rPr>
        <sz val="11"/>
        <rFont val="Times New Roman"/>
        <charset val="134"/>
      </rPr>
      <t xml:space="preserve">      </t>
    </r>
    <r>
      <rPr>
        <sz val="11"/>
        <rFont val="宋体"/>
        <charset val="134"/>
      </rPr>
      <t>均衡性转移支付收入</t>
    </r>
  </si>
  <si>
    <r>
      <rPr>
        <sz val="11"/>
        <rFont val="Times New Roman"/>
        <charset val="134"/>
      </rPr>
      <t xml:space="preserve">      </t>
    </r>
    <r>
      <rPr>
        <sz val="11"/>
        <rFont val="宋体"/>
        <charset val="134"/>
      </rPr>
      <t>县级基本财力保障机制奖补资金收入</t>
    </r>
  </si>
  <si>
    <r>
      <rPr>
        <sz val="11"/>
        <rFont val="Times New Roman"/>
        <charset val="134"/>
      </rPr>
      <t xml:space="preserve">      </t>
    </r>
    <r>
      <rPr>
        <sz val="11"/>
        <rFont val="宋体"/>
        <charset val="134"/>
      </rPr>
      <t>结算补助收入</t>
    </r>
  </si>
  <si>
    <r>
      <rPr>
        <sz val="11"/>
        <rFont val="Times New Roman"/>
        <charset val="134"/>
      </rPr>
      <t xml:space="preserve">      </t>
    </r>
    <r>
      <rPr>
        <sz val="11"/>
        <rFont val="宋体"/>
        <charset val="134"/>
      </rPr>
      <t>资源枯竭型城市转移支付补助收入</t>
    </r>
  </si>
  <si>
    <r>
      <rPr>
        <sz val="11"/>
        <rFont val="Times New Roman"/>
        <charset val="134"/>
      </rPr>
      <t xml:space="preserve">      </t>
    </r>
    <r>
      <rPr>
        <sz val="11"/>
        <rFont val="宋体"/>
        <charset val="134"/>
      </rPr>
      <t>企业事业单位划转补助收入</t>
    </r>
  </si>
  <si>
    <r>
      <rPr>
        <sz val="11"/>
        <rFont val="Times New Roman"/>
        <charset val="134"/>
      </rPr>
      <t xml:space="preserve">      </t>
    </r>
    <r>
      <rPr>
        <sz val="11"/>
        <rFont val="宋体"/>
        <charset val="134"/>
      </rPr>
      <t>成品油税费改革转移支付补助收入</t>
    </r>
  </si>
  <si>
    <r>
      <rPr>
        <sz val="11"/>
        <rFont val="Times New Roman"/>
        <charset val="134"/>
      </rPr>
      <t xml:space="preserve">      </t>
    </r>
    <r>
      <rPr>
        <sz val="11"/>
        <rFont val="宋体"/>
        <charset val="134"/>
      </rPr>
      <t>基层公检法司转移支付收入</t>
    </r>
  </si>
  <si>
    <r>
      <rPr>
        <sz val="11"/>
        <rFont val="Times New Roman"/>
        <charset val="134"/>
      </rPr>
      <t xml:space="preserve">      </t>
    </r>
    <r>
      <rPr>
        <sz val="11"/>
        <rFont val="宋体"/>
        <charset val="134"/>
      </rPr>
      <t>城乡义务教育转移支付收入</t>
    </r>
  </si>
  <si>
    <r>
      <rPr>
        <sz val="11"/>
        <rFont val="Times New Roman"/>
        <charset val="134"/>
      </rPr>
      <t xml:space="preserve">      </t>
    </r>
    <r>
      <rPr>
        <sz val="11"/>
        <rFont val="宋体"/>
        <charset val="134"/>
      </rPr>
      <t>基本养老金转移支付收入</t>
    </r>
  </si>
  <si>
    <r>
      <rPr>
        <sz val="11"/>
        <rFont val="Times New Roman"/>
        <charset val="134"/>
      </rPr>
      <t xml:space="preserve">      </t>
    </r>
    <r>
      <rPr>
        <sz val="11"/>
        <rFont val="宋体"/>
        <charset val="134"/>
      </rPr>
      <t>城乡居民</t>
    </r>
    <r>
      <rPr>
        <sz val="11"/>
        <color rgb="FFFF0000"/>
        <rFont val="宋体"/>
        <charset val="134"/>
      </rPr>
      <t>基本</t>
    </r>
    <r>
      <rPr>
        <sz val="11"/>
        <rFont val="宋体"/>
        <charset val="134"/>
      </rPr>
      <t>医疗保险转移支付收入</t>
    </r>
  </si>
  <si>
    <r>
      <rPr>
        <sz val="11"/>
        <rFont val="Times New Roman"/>
        <charset val="134"/>
      </rPr>
      <t xml:space="preserve">      </t>
    </r>
    <r>
      <rPr>
        <sz val="11"/>
        <rFont val="宋体"/>
        <charset val="134"/>
      </rPr>
      <t>农村综合改革转移支付收入</t>
    </r>
  </si>
  <si>
    <r>
      <rPr>
        <sz val="11"/>
        <rFont val="Times New Roman"/>
        <charset val="134"/>
      </rPr>
      <t xml:space="preserve">      </t>
    </r>
    <r>
      <rPr>
        <sz val="11"/>
        <rFont val="宋体"/>
        <charset val="134"/>
      </rPr>
      <t>产粮（油）大县奖励资金收入</t>
    </r>
  </si>
  <si>
    <r>
      <rPr>
        <sz val="11"/>
        <rFont val="Times New Roman"/>
        <charset val="134"/>
      </rPr>
      <t xml:space="preserve">      </t>
    </r>
    <r>
      <rPr>
        <sz val="11"/>
        <rFont val="宋体"/>
        <charset val="134"/>
      </rPr>
      <t>重点生态功能区转移支付收入</t>
    </r>
  </si>
  <si>
    <r>
      <rPr>
        <sz val="11"/>
        <rFont val="Times New Roman"/>
        <charset val="134"/>
      </rPr>
      <t xml:space="preserve">      </t>
    </r>
    <r>
      <rPr>
        <sz val="11"/>
        <rFont val="宋体"/>
        <charset val="134"/>
      </rPr>
      <t>固定数额补助收入</t>
    </r>
  </si>
  <si>
    <r>
      <rPr>
        <sz val="11"/>
        <rFont val="Times New Roman"/>
        <charset val="134"/>
      </rPr>
      <t xml:space="preserve">      </t>
    </r>
    <r>
      <rPr>
        <sz val="11"/>
        <rFont val="宋体"/>
        <charset val="134"/>
      </rPr>
      <t>革命老区转移支付收入</t>
    </r>
  </si>
  <si>
    <r>
      <rPr>
        <sz val="11"/>
        <rFont val="Times New Roman"/>
        <charset val="134"/>
      </rPr>
      <t xml:space="preserve">      </t>
    </r>
    <r>
      <rPr>
        <sz val="11"/>
        <rFont val="宋体"/>
        <charset val="134"/>
      </rPr>
      <t>民族地区转移支付收入</t>
    </r>
  </si>
  <si>
    <r>
      <rPr>
        <sz val="11"/>
        <rFont val="Times New Roman"/>
        <charset val="134"/>
      </rPr>
      <t xml:space="preserve">      </t>
    </r>
    <r>
      <rPr>
        <sz val="11"/>
        <rFont val="宋体"/>
        <charset val="134"/>
      </rPr>
      <t>边</t>
    </r>
    <r>
      <rPr>
        <sz val="11"/>
        <color rgb="FFFF0000"/>
        <rFont val="宋体"/>
        <charset val="134"/>
      </rPr>
      <t>境</t>
    </r>
    <r>
      <rPr>
        <sz val="11"/>
        <rFont val="宋体"/>
        <charset val="134"/>
      </rPr>
      <t>地区转移支付收入</t>
    </r>
  </si>
  <si>
    <r>
      <rPr>
        <sz val="11"/>
        <rFont val="Times New Roman"/>
        <charset val="134"/>
      </rPr>
      <t xml:space="preserve">      </t>
    </r>
    <r>
      <rPr>
        <sz val="11"/>
        <rFont val="宋体"/>
        <charset val="134"/>
      </rPr>
      <t>贫困地区转移支付收入</t>
    </r>
  </si>
  <si>
    <r>
      <rPr>
        <sz val="11"/>
        <color rgb="FFFF0000"/>
        <rFont val="Times New Roman"/>
        <charset val="134"/>
      </rPr>
      <t xml:space="preserve">      </t>
    </r>
    <r>
      <rPr>
        <sz val="11"/>
        <color rgb="FFFF0000"/>
        <rFont val="宋体"/>
        <charset val="134"/>
      </rPr>
      <t>一般公共服务共同财政事权转移支付收入</t>
    </r>
  </si>
  <si>
    <r>
      <rPr>
        <sz val="11"/>
        <color rgb="FFFF0000"/>
        <rFont val="Times New Roman"/>
        <charset val="134"/>
      </rPr>
      <t xml:space="preserve">      </t>
    </r>
    <r>
      <rPr>
        <sz val="11"/>
        <color rgb="FFFF0000"/>
        <rFont val="宋体"/>
        <charset val="134"/>
      </rPr>
      <t>外交共同财政事权转移支付收入</t>
    </r>
  </si>
  <si>
    <r>
      <rPr>
        <sz val="11"/>
        <color rgb="FFFF0000"/>
        <rFont val="Times New Roman"/>
        <charset val="134"/>
      </rPr>
      <t xml:space="preserve">      </t>
    </r>
    <r>
      <rPr>
        <sz val="11"/>
        <color rgb="FFFF0000"/>
        <rFont val="宋体"/>
        <charset val="134"/>
      </rPr>
      <t>国防共同财政事权转移支付收入</t>
    </r>
  </si>
  <si>
    <r>
      <rPr>
        <sz val="11"/>
        <color rgb="FFFF0000"/>
        <rFont val="Times New Roman"/>
        <charset val="134"/>
      </rPr>
      <t xml:space="preserve">      </t>
    </r>
    <r>
      <rPr>
        <sz val="11"/>
        <color rgb="FFFF0000"/>
        <rFont val="宋体"/>
        <charset val="134"/>
      </rPr>
      <t>公共安全共同财政事权转移支付收入</t>
    </r>
  </si>
  <si>
    <r>
      <rPr>
        <sz val="11"/>
        <color rgb="FFFF0000"/>
        <rFont val="Times New Roman"/>
        <charset val="134"/>
      </rPr>
      <t xml:space="preserve">      </t>
    </r>
    <r>
      <rPr>
        <sz val="11"/>
        <color rgb="FFFF0000"/>
        <rFont val="宋体"/>
        <charset val="134"/>
      </rPr>
      <t>教育共同财政事权转移支付收入</t>
    </r>
  </si>
  <si>
    <r>
      <rPr>
        <sz val="11"/>
        <color rgb="FFFF0000"/>
        <rFont val="Times New Roman"/>
        <charset val="134"/>
      </rPr>
      <t xml:space="preserve">      </t>
    </r>
    <r>
      <rPr>
        <sz val="11"/>
        <color rgb="FFFF0000"/>
        <rFont val="宋体"/>
        <charset val="134"/>
      </rPr>
      <t>科学技术共同财政事权转移支付收入</t>
    </r>
  </si>
  <si>
    <r>
      <rPr>
        <sz val="11"/>
        <color rgb="FFFF0000"/>
        <rFont val="Times New Roman"/>
        <charset val="134"/>
      </rPr>
      <t xml:space="preserve">      </t>
    </r>
    <r>
      <rPr>
        <sz val="11"/>
        <color rgb="FFFF0000"/>
        <rFont val="宋体"/>
        <charset val="134"/>
      </rPr>
      <t>文化旅游体育与传媒共同财政事权转移支付收入</t>
    </r>
  </si>
  <si>
    <r>
      <rPr>
        <sz val="11"/>
        <color rgb="FFFF0000"/>
        <rFont val="Times New Roman"/>
        <charset val="134"/>
      </rPr>
      <t xml:space="preserve">      </t>
    </r>
    <r>
      <rPr>
        <sz val="11"/>
        <color rgb="FFFF0000"/>
        <rFont val="宋体"/>
        <charset val="134"/>
      </rPr>
      <t>社会保障和就业共同财政事权转移支付收入</t>
    </r>
  </si>
  <si>
    <r>
      <rPr>
        <sz val="11"/>
        <color rgb="FFFF0000"/>
        <rFont val="Times New Roman"/>
        <charset val="134"/>
      </rPr>
      <t xml:space="preserve">      </t>
    </r>
    <r>
      <rPr>
        <sz val="11"/>
        <color rgb="FFFF0000"/>
        <rFont val="宋体"/>
        <charset val="134"/>
      </rPr>
      <t>卫生健康共同财政事权转移支付收入</t>
    </r>
  </si>
  <si>
    <r>
      <rPr>
        <sz val="11"/>
        <color rgb="FFFF0000"/>
        <rFont val="Times New Roman"/>
        <charset val="134"/>
      </rPr>
      <t xml:space="preserve">      </t>
    </r>
    <r>
      <rPr>
        <sz val="11"/>
        <color rgb="FFFF0000"/>
        <rFont val="宋体"/>
        <charset val="134"/>
      </rPr>
      <t>节能环保共同财政事权转移支付收入</t>
    </r>
  </si>
  <si>
    <r>
      <rPr>
        <sz val="11"/>
        <color rgb="FFFF0000"/>
        <rFont val="Times New Roman"/>
        <charset val="134"/>
      </rPr>
      <t xml:space="preserve">      </t>
    </r>
    <r>
      <rPr>
        <sz val="11"/>
        <color rgb="FFFF0000"/>
        <rFont val="宋体"/>
        <charset val="134"/>
      </rPr>
      <t>城乡社区共同财政事权转移支付收入</t>
    </r>
  </si>
  <si>
    <r>
      <rPr>
        <sz val="11"/>
        <color rgb="FFFF0000"/>
        <rFont val="Times New Roman"/>
        <charset val="134"/>
      </rPr>
      <t xml:space="preserve">      </t>
    </r>
    <r>
      <rPr>
        <sz val="11"/>
        <color rgb="FFFF0000"/>
        <rFont val="宋体"/>
        <charset val="134"/>
      </rPr>
      <t>农林水共同财政事权转移支付收入</t>
    </r>
  </si>
  <si>
    <r>
      <rPr>
        <sz val="11"/>
        <color rgb="FFFF0000"/>
        <rFont val="Times New Roman"/>
        <charset val="134"/>
      </rPr>
      <t xml:space="preserve">      </t>
    </r>
    <r>
      <rPr>
        <sz val="11"/>
        <color rgb="FFFF0000"/>
        <rFont val="宋体"/>
        <charset val="134"/>
      </rPr>
      <t>交通运输共同财政事权转移支付收入</t>
    </r>
  </si>
  <si>
    <r>
      <rPr>
        <sz val="11"/>
        <color rgb="FFFF0000"/>
        <rFont val="Times New Roman"/>
        <charset val="134"/>
      </rPr>
      <t xml:space="preserve">      </t>
    </r>
    <r>
      <rPr>
        <sz val="11"/>
        <color rgb="FFFF0000"/>
        <rFont val="宋体"/>
        <charset val="134"/>
      </rPr>
      <t>资源勘探信息等共同财政事权转移支付收入</t>
    </r>
  </si>
  <si>
    <r>
      <rPr>
        <sz val="11"/>
        <color rgb="FFFF0000"/>
        <rFont val="Times New Roman"/>
        <charset val="134"/>
      </rPr>
      <t xml:space="preserve">      </t>
    </r>
    <r>
      <rPr>
        <sz val="11"/>
        <color rgb="FFFF0000"/>
        <rFont val="宋体"/>
        <charset val="134"/>
      </rPr>
      <t>商业服务业等共同财政事权转移支付收入</t>
    </r>
  </si>
  <si>
    <r>
      <rPr>
        <sz val="11"/>
        <color rgb="FFFF0000"/>
        <rFont val="Times New Roman"/>
        <charset val="134"/>
      </rPr>
      <t xml:space="preserve">      </t>
    </r>
    <r>
      <rPr>
        <sz val="11"/>
        <color rgb="FFFF0000"/>
        <rFont val="宋体"/>
        <charset val="134"/>
      </rPr>
      <t>金融共同财政事权转移支付收入</t>
    </r>
  </si>
  <si>
    <r>
      <rPr>
        <sz val="11"/>
        <color rgb="FFFF0000"/>
        <rFont val="Times New Roman"/>
        <charset val="134"/>
      </rPr>
      <t xml:space="preserve">      </t>
    </r>
    <r>
      <rPr>
        <sz val="11"/>
        <color rgb="FFFF0000"/>
        <rFont val="宋体"/>
        <charset val="134"/>
      </rPr>
      <t>自然资源海洋气象等共同财政事权转移支付收入</t>
    </r>
  </si>
  <si>
    <r>
      <rPr>
        <sz val="11"/>
        <color rgb="FFFF0000"/>
        <rFont val="Times New Roman"/>
        <charset val="134"/>
      </rPr>
      <t xml:space="preserve">      </t>
    </r>
    <r>
      <rPr>
        <sz val="11"/>
        <color rgb="FFFF0000"/>
        <rFont val="宋体"/>
        <charset val="134"/>
      </rPr>
      <t>住房保障共同财政事权转移支付收入</t>
    </r>
  </si>
  <si>
    <r>
      <rPr>
        <sz val="11"/>
        <color rgb="FFFF0000"/>
        <rFont val="Times New Roman"/>
        <charset val="134"/>
      </rPr>
      <t xml:space="preserve">      </t>
    </r>
    <r>
      <rPr>
        <sz val="11"/>
        <color rgb="FFFF0000"/>
        <rFont val="宋体"/>
        <charset val="134"/>
      </rPr>
      <t>粮油物资储备共同财政事权转移支付收入</t>
    </r>
  </si>
  <si>
    <r>
      <rPr>
        <sz val="11"/>
        <color rgb="FFFF0000"/>
        <rFont val="Times New Roman"/>
        <charset val="134"/>
      </rPr>
      <t xml:space="preserve">      </t>
    </r>
    <r>
      <rPr>
        <sz val="11"/>
        <color rgb="FFFF0000"/>
        <rFont val="宋体"/>
        <charset val="134"/>
      </rPr>
      <t>其他共同财政事权转移支付收入</t>
    </r>
  </si>
  <si>
    <r>
      <rPr>
        <sz val="11"/>
        <rFont val="Times New Roman"/>
        <charset val="134"/>
      </rPr>
      <t xml:space="preserve">      </t>
    </r>
    <r>
      <rPr>
        <sz val="11"/>
        <rFont val="宋体"/>
        <charset val="134"/>
      </rPr>
      <t>其他一般性转移支付收入</t>
    </r>
  </si>
  <si>
    <r>
      <rPr>
        <sz val="11"/>
        <rFont val="Times New Roman"/>
        <charset val="134"/>
      </rPr>
      <t xml:space="preserve">    </t>
    </r>
    <r>
      <rPr>
        <sz val="11"/>
        <rFont val="宋体"/>
        <charset val="134"/>
      </rPr>
      <t>专项转移支付收入</t>
    </r>
  </si>
  <si>
    <r>
      <rPr>
        <sz val="11"/>
        <rFont val="Times New Roman"/>
        <charset val="134"/>
      </rPr>
      <t xml:space="preserve">      </t>
    </r>
    <r>
      <rPr>
        <sz val="11"/>
        <rFont val="宋体"/>
        <charset val="134"/>
      </rPr>
      <t>外交</t>
    </r>
  </si>
  <si>
    <r>
      <rPr>
        <sz val="11"/>
        <rFont val="Times New Roman"/>
        <charset val="134"/>
      </rPr>
      <t xml:space="preserve">      </t>
    </r>
    <r>
      <rPr>
        <sz val="11"/>
        <rFont val="宋体"/>
        <charset val="134"/>
      </rPr>
      <t>国防</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</si>
  <si>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</si>
  <si>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</si>
  <si>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t>
    </r>
    <r>
      <rPr>
        <sz val="11"/>
        <color rgb="FFFF0000"/>
        <rFont val="宋体"/>
        <charset val="134"/>
      </rPr>
      <t>旅游</t>
    </r>
    <r>
      <rPr>
        <sz val="11"/>
        <rFont val="宋体"/>
        <charset val="134"/>
      </rPr>
      <t>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</si>
  <si>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</si>
  <si>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color rgb="FFFF0000"/>
        <rFont val="Times New Roman"/>
        <charset val="134"/>
      </rPr>
      <t xml:space="preserve">    </t>
    </r>
    <r>
      <rPr>
        <sz val="11"/>
        <color rgb="FFFF0000"/>
        <rFont val="宋体"/>
        <charset val="134"/>
      </rPr>
      <t>卫生健康</t>
    </r>
  </si>
  <si>
    <r>
      <rPr>
        <sz val="11"/>
        <rFont val="Times New Roman"/>
        <charset val="134"/>
      </rPr>
      <t xml:space="preserve">      </t>
    </r>
    <r>
      <rPr>
        <sz val="11"/>
        <rFont val="宋体"/>
        <charset val="134"/>
      </rPr>
      <t>城乡社区</t>
    </r>
  </si>
  <si>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</si>
  <si>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资源勘探信息等</t>
    </r>
  </si>
  <si>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</si>
  <si>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</si>
  <si>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color rgb="FFFF0000"/>
        <rFont val="宋体"/>
        <charset val="134"/>
      </rPr>
      <t>自然资源</t>
    </r>
    <r>
      <rPr>
        <sz val="11"/>
        <rFont val="宋体"/>
        <charset val="134"/>
      </rPr>
      <t>海洋气象等</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</si>
  <si>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</si>
  <si>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其他收入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</si>
  <si>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</si>
  <si>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</si>
  <si>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</si>
  <si>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从政府性基金预算调入</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</si>
  <si>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</si>
  <si>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从国有资本经营预算调入</t>
    </r>
  </si>
  <si>
    <r>
      <rPr>
        <sz val="11"/>
        <color theme="1"/>
        <rFont val="Times New Roman"/>
        <charset val="134"/>
      </rPr>
      <t xml:space="preserve">  </t>
    </r>
    <r>
      <rPr>
        <sz val="11"/>
        <color theme="1"/>
        <rFont val="宋体"/>
        <charset val="134"/>
      </rPr>
      <t>地方政府一般债务还本支出</t>
    </r>
  </si>
  <si>
    <r>
      <rPr>
        <sz val="11"/>
        <rFont val="Times New Roman"/>
        <charset val="134"/>
      </rPr>
      <t xml:space="preserve">    </t>
    </r>
    <r>
      <rPr>
        <sz val="11"/>
        <rFont val="宋体"/>
        <charset val="134"/>
      </rPr>
      <t>从其他资金调入</t>
    </r>
  </si>
  <si>
    <r>
      <rPr>
        <sz val="11"/>
        <color theme="1"/>
        <rFont val="Times New Roman"/>
        <charset val="134"/>
      </rPr>
      <t xml:space="preserve">  </t>
    </r>
    <r>
      <rPr>
        <sz val="11"/>
        <color theme="1"/>
        <rFont val="宋体"/>
        <charset val="134"/>
      </rPr>
      <t>地方政府一般债务转贷支出</t>
    </r>
  </si>
  <si>
    <r>
      <rPr>
        <sz val="11"/>
        <color theme="1"/>
        <rFont val="Times New Roman"/>
        <charset val="134"/>
      </rPr>
      <t xml:space="preserve">  </t>
    </r>
    <r>
      <rPr>
        <sz val="11"/>
        <color theme="1"/>
        <rFont val="宋体"/>
        <charset val="134"/>
      </rPr>
      <t>地方政府一般债务收入</t>
    </r>
  </si>
  <si>
    <r>
      <rPr>
        <sz val="11"/>
        <rFont val="Times New Roman"/>
        <charset val="134"/>
      </rPr>
      <t xml:space="preserve">  </t>
    </r>
    <r>
      <rPr>
        <sz val="11"/>
        <rFont val="宋体"/>
        <charset val="134"/>
      </rPr>
      <t>援助其他地区支出</t>
    </r>
  </si>
  <si>
    <r>
      <rPr>
        <sz val="11"/>
        <rFont val="Times New Roman"/>
        <charset val="134"/>
      </rPr>
      <t xml:space="preserve">  </t>
    </r>
    <r>
      <rPr>
        <sz val="11"/>
        <rFont val="宋体"/>
        <charset val="134"/>
      </rPr>
      <t>地方政府一般债务转贷收入</t>
    </r>
  </si>
  <si>
    <r>
      <rPr>
        <sz val="11"/>
        <color rgb="FFFF0000"/>
        <rFont val="Times New Roman"/>
        <charset val="134"/>
      </rPr>
      <t xml:space="preserve">  </t>
    </r>
    <r>
      <rPr>
        <sz val="11"/>
        <color rgb="FFFF0000"/>
        <rFont val="宋体"/>
        <charset val="134"/>
      </rPr>
      <t>安排预算稳定调节基金</t>
    </r>
  </si>
  <si>
    <r>
      <rPr>
        <sz val="11"/>
        <rFont val="Times New Roman"/>
        <charset val="134"/>
      </rPr>
      <t xml:space="preserve">  </t>
    </r>
    <r>
      <rPr>
        <sz val="11"/>
        <rFont val="宋体"/>
        <charset val="134"/>
      </rPr>
      <t>接受其他地区援助收入</t>
    </r>
  </si>
  <si>
    <r>
      <rPr>
        <sz val="11"/>
        <color rgb="FFFF0000"/>
        <rFont val="Times New Roman"/>
        <charset val="134"/>
      </rPr>
      <t xml:space="preserve">  </t>
    </r>
    <r>
      <rPr>
        <sz val="11"/>
        <color rgb="FFFF0000"/>
        <rFont val="宋体"/>
        <charset val="134"/>
      </rPr>
      <t>补充预算周转金</t>
    </r>
  </si>
  <si>
    <r>
      <rPr>
        <sz val="11"/>
        <color rgb="FFFF0000"/>
        <rFont val="Times New Roman"/>
        <charset val="134"/>
      </rPr>
      <t xml:space="preserve">  </t>
    </r>
    <r>
      <rPr>
        <sz val="11"/>
        <color rgb="FFFF0000"/>
        <rFont val="宋体"/>
        <charset val="134"/>
      </rPr>
      <t>动用预算稳定调节基金</t>
    </r>
  </si>
  <si>
    <r>
      <rPr>
        <b/>
        <sz val="11"/>
        <rFont val="宋体"/>
        <charset val="134"/>
      </rPr>
      <t>收入总计</t>
    </r>
  </si>
  <si>
    <r>
      <rPr>
        <b/>
        <sz val="11"/>
        <rFont val="宋体"/>
        <charset val="134"/>
      </rPr>
      <t>支出总计</t>
    </r>
  </si>
  <si>
    <r>
      <rPr>
        <sz val="18"/>
        <rFont val="Times New Roman"/>
        <charset val="134"/>
      </rPr>
      <t xml:space="preserve"> 2019</t>
    </r>
    <r>
      <rPr>
        <sz val="18"/>
        <rFont val="宋体"/>
        <charset val="134"/>
      </rPr>
      <t>年</t>
    </r>
    <r>
      <rPr>
        <sz val="18"/>
        <rFont val="方正小标宋_GBK"/>
        <charset val="134"/>
      </rPr>
      <t>一般公共预算专项资金预算表</t>
    </r>
  </si>
  <si>
    <r>
      <rPr>
        <sz val="11"/>
        <rFont val="黑体"/>
        <charset val="134"/>
      </rPr>
      <t>地</t>
    </r>
    <r>
      <rPr>
        <sz val="11"/>
        <rFont val="Times New Roman"/>
        <charset val="134"/>
      </rPr>
      <t xml:space="preserve">    </t>
    </r>
    <r>
      <rPr>
        <sz val="11"/>
        <rFont val="黑体"/>
        <charset val="134"/>
      </rPr>
      <t>区</t>
    </r>
  </si>
  <si>
    <r>
      <rPr>
        <sz val="11"/>
        <rFont val="黑体"/>
        <charset val="134"/>
      </rPr>
      <t>专</t>
    </r>
    <r>
      <rPr>
        <sz val="11"/>
        <rFont val="Times New Roman"/>
        <charset val="134"/>
      </rPr>
      <t xml:space="preserve">                   </t>
    </r>
    <r>
      <rPr>
        <sz val="11"/>
        <rFont val="黑体"/>
        <charset val="134"/>
      </rPr>
      <t>项</t>
    </r>
    <r>
      <rPr>
        <sz val="11"/>
        <rFont val="Times New Roman"/>
        <charset val="134"/>
      </rPr>
      <t xml:space="preserve">                 </t>
    </r>
    <r>
      <rPr>
        <sz val="11"/>
        <rFont val="黑体"/>
        <charset val="134"/>
      </rPr>
      <t>转</t>
    </r>
    <r>
      <rPr>
        <sz val="11"/>
        <rFont val="Times New Roman"/>
        <charset val="134"/>
      </rPr>
      <t xml:space="preserve">               </t>
    </r>
    <r>
      <rPr>
        <sz val="11"/>
        <rFont val="黑体"/>
        <charset val="134"/>
      </rPr>
      <t>移</t>
    </r>
    <r>
      <rPr>
        <sz val="11"/>
        <rFont val="Times New Roman"/>
        <charset val="134"/>
      </rPr>
      <t xml:space="preserve">                 </t>
    </r>
    <r>
      <rPr>
        <sz val="11"/>
        <rFont val="黑体"/>
        <charset val="134"/>
      </rPr>
      <t>支</t>
    </r>
    <r>
      <rPr>
        <sz val="11"/>
        <rFont val="Times New Roman"/>
        <charset val="134"/>
      </rPr>
      <t xml:space="preserve">            </t>
    </r>
    <r>
      <rPr>
        <sz val="11"/>
        <rFont val="黑体"/>
        <charset val="134"/>
      </rPr>
      <t>付</t>
    </r>
  </si>
  <si>
    <r>
      <rPr>
        <sz val="11"/>
        <rFont val="黑体"/>
        <charset val="134"/>
      </rPr>
      <t>专项转移支付小计</t>
    </r>
  </si>
  <si>
    <r>
      <rPr>
        <sz val="11"/>
        <rFont val="黑体"/>
        <charset val="134"/>
      </rPr>
      <t>一般公共服务</t>
    </r>
  </si>
  <si>
    <r>
      <rPr>
        <sz val="11"/>
        <rFont val="黑体"/>
        <charset val="134"/>
      </rPr>
      <t>外交</t>
    </r>
  </si>
  <si>
    <r>
      <rPr>
        <sz val="11"/>
        <rFont val="黑体"/>
        <charset val="134"/>
      </rPr>
      <t>国防</t>
    </r>
  </si>
  <si>
    <r>
      <rPr>
        <sz val="11"/>
        <rFont val="黑体"/>
        <charset val="134"/>
      </rPr>
      <t>公共
安全</t>
    </r>
  </si>
  <si>
    <r>
      <rPr>
        <sz val="11"/>
        <rFont val="黑体"/>
        <charset val="134"/>
      </rPr>
      <t>教育</t>
    </r>
  </si>
  <si>
    <r>
      <rPr>
        <sz val="11"/>
        <rFont val="黑体"/>
        <charset val="134"/>
      </rPr>
      <t>科学
技术</t>
    </r>
  </si>
  <si>
    <r>
      <rPr>
        <sz val="11"/>
        <rFont val="黑体"/>
        <charset val="134"/>
      </rPr>
      <t>文化</t>
    </r>
    <r>
      <rPr>
        <sz val="11"/>
        <color rgb="FFFF0000"/>
        <rFont val="黑体"/>
        <charset val="134"/>
      </rPr>
      <t>旅游</t>
    </r>
    <r>
      <rPr>
        <sz val="11"/>
        <rFont val="黑体"/>
        <charset val="134"/>
      </rPr>
      <t>体育与传媒</t>
    </r>
  </si>
  <si>
    <r>
      <rPr>
        <sz val="11"/>
        <rFont val="黑体"/>
        <charset val="134"/>
      </rPr>
      <t>社会保障和就业</t>
    </r>
  </si>
  <si>
    <r>
      <rPr>
        <sz val="11"/>
        <color rgb="FFFF0000"/>
        <rFont val="黑体"/>
        <charset val="134"/>
      </rPr>
      <t>卫生
健康</t>
    </r>
  </si>
  <si>
    <r>
      <rPr>
        <sz val="11"/>
        <rFont val="黑体"/>
        <charset val="134"/>
      </rPr>
      <t>节能
环保</t>
    </r>
  </si>
  <si>
    <r>
      <rPr>
        <sz val="11"/>
        <rFont val="黑体"/>
        <charset val="134"/>
      </rPr>
      <t>城乡
社区</t>
    </r>
  </si>
  <si>
    <r>
      <rPr>
        <sz val="11"/>
        <rFont val="黑体"/>
        <charset val="134"/>
      </rPr>
      <t>农林水</t>
    </r>
  </si>
  <si>
    <r>
      <rPr>
        <sz val="11"/>
        <rFont val="黑体"/>
        <charset val="134"/>
      </rPr>
      <t>交通
运输</t>
    </r>
  </si>
  <si>
    <r>
      <rPr>
        <sz val="11"/>
        <rFont val="黑体"/>
        <charset val="134"/>
      </rPr>
      <t>资源勘探信息等</t>
    </r>
  </si>
  <si>
    <r>
      <rPr>
        <sz val="11"/>
        <rFont val="黑体"/>
        <charset val="134"/>
      </rPr>
      <t>商业服务业等</t>
    </r>
  </si>
  <si>
    <r>
      <rPr>
        <sz val="11"/>
        <rFont val="黑体"/>
        <charset val="134"/>
      </rPr>
      <t>金融</t>
    </r>
  </si>
  <si>
    <r>
      <rPr>
        <sz val="11"/>
        <rFont val="黑体"/>
        <charset val="134"/>
      </rPr>
      <t>自然资源海洋气象</t>
    </r>
  </si>
  <si>
    <r>
      <rPr>
        <sz val="11"/>
        <rFont val="黑体"/>
        <charset val="134"/>
      </rPr>
      <t>住房
保障</t>
    </r>
  </si>
  <si>
    <r>
      <rPr>
        <sz val="11"/>
        <rFont val="黑体"/>
        <charset val="134"/>
      </rPr>
      <t>粮油物资储备</t>
    </r>
  </si>
  <si>
    <r>
      <rPr>
        <sz val="11"/>
        <rFont val="黑体"/>
        <charset val="134"/>
      </rPr>
      <t>其他专项转移支付</t>
    </r>
  </si>
  <si>
    <r>
      <rPr>
        <sz val="9"/>
        <rFont val="Times New Roman"/>
        <charset val="134"/>
      </rPr>
      <t>**</t>
    </r>
    <r>
      <rPr>
        <sz val="9"/>
        <rFont val="宋体"/>
        <charset val="134"/>
      </rPr>
      <t>市合计</t>
    </r>
  </si>
  <si>
    <r>
      <rPr>
        <sz val="9"/>
        <color rgb="FFFF0000"/>
        <rFont val="Times New Roman"/>
        <charset val="134"/>
      </rPr>
      <t>**</t>
    </r>
    <r>
      <rPr>
        <sz val="9"/>
        <color rgb="FFFF0000"/>
        <rFont val="宋体"/>
        <charset val="134"/>
      </rPr>
      <t>市本级（公式以市本级为例）</t>
    </r>
  </si>
  <si>
    <r>
      <rPr>
        <sz val="9"/>
        <rFont val="Times New Roman"/>
        <charset val="134"/>
      </rPr>
      <t>**</t>
    </r>
    <r>
      <rPr>
        <sz val="9"/>
        <rFont val="宋体"/>
        <charset val="134"/>
      </rPr>
      <t>市区县级合计</t>
    </r>
  </si>
  <si>
    <r>
      <rPr>
        <sz val="9"/>
        <rFont val="Times New Roman"/>
        <charset val="134"/>
      </rPr>
      <t>A</t>
    </r>
    <r>
      <rPr>
        <sz val="9"/>
        <rFont val="宋体"/>
        <charset val="134"/>
      </rPr>
      <t>区</t>
    </r>
  </si>
  <si>
    <r>
      <rPr>
        <sz val="9"/>
        <rFont val="Times New Roman"/>
        <charset val="134"/>
      </rPr>
      <t>B</t>
    </r>
    <r>
      <rPr>
        <sz val="9"/>
        <rFont val="宋体"/>
        <charset val="134"/>
      </rPr>
      <t>市</t>
    </r>
  </si>
  <si>
    <t>洞口县</t>
  </si>
  <si>
    <t>……</t>
  </si>
  <si>
    <r>
      <rPr>
        <sz val="18"/>
        <rFont val="Times New Roman"/>
        <charset val="134"/>
      </rPr>
      <t>2019</t>
    </r>
    <r>
      <rPr>
        <sz val="18"/>
        <rFont val="方正小标宋_GBK"/>
        <charset val="134"/>
      </rPr>
      <t>年一般公共预算本级支出表</t>
    </r>
  </si>
  <si>
    <r>
      <rPr>
        <sz val="11"/>
        <rFont val="黑体"/>
        <charset val="134"/>
      </rPr>
      <t>合计</t>
    </r>
  </si>
  <si>
    <r>
      <rPr>
        <sz val="11"/>
        <rFont val="黑体"/>
        <charset val="134"/>
      </rPr>
      <t>财力安排</t>
    </r>
  </si>
  <si>
    <r>
      <rPr>
        <sz val="11"/>
        <rFont val="黑体"/>
        <charset val="134"/>
      </rPr>
      <t>专项转移支付收入安排</t>
    </r>
  </si>
  <si>
    <r>
      <rPr>
        <sz val="11"/>
        <rFont val="黑体"/>
        <charset val="134"/>
      </rPr>
      <t>动用上年结余安排</t>
    </r>
  </si>
  <si>
    <r>
      <rPr>
        <sz val="11"/>
        <rFont val="黑体"/>
        <charset val="134"/>
      </rPr>
      <t>调入资金</t>
    </r>
  </si>
  <si>
    <r>
      <rPr>
        <sz val="11"/>
        <rFont val="黑体"/>
        <charset val="134"/>
      </rPr>
      <t>政府债务资金</t>
    </r>
  </si>
  <si>
    <r>
      <rPr>
        <sz val="11"/>
        <rFont val="黑体"/>
        <charset val="134"/>
      </rPr>
      <t>其他资金</t>
    </r>
  </si>
  <si>
    <r>
      <rPr>
        <sz val="11"/>
        <rFont val="黑体"/>
        <charset val="134"/>
      </rPr>
      <t>校验公式</t>
    </r>
  </si>
  <si>
    <r>
      <rPr>
        <sz val="11"/>
        <color rgb="FFFF0000"/>
        <rFont val="Times New Roman"/>
        <charset val="134"/>
      </rPr>
      <t xml:space="preserve">    </t>
    </r>
    <r>
      <rPr>
        <sz val="11"/>
        <color rgb="FFFF0000"/>
        <rFont val="宋体"/>
        <charset val="134"/>
      </rPr>
      <t>民族事务</t>
    </r>
  </si>
  <si>
    <r>
      <rPr>
        <sz val="11"/>
        <rFont val="Times New Roman"/>
        <charset val="134"/>
      </rPr>
      <t xml:space="preserve">   </t>
    </r>
    <r>
      <rPr>
        <sz val="11"/>
        <color rgb="FFFF0000"/>
        <rFont val="Times New Roman"/>
        <charset val="134"/>
      </rPr>
      <t xml:space="preserve"> </t>
    </r>
    <r>
      <rPr>
        <sz val="11"/>
        <color rgb="FFFF0000"/>
        <rFont val="宋体"/>
        <charset val="134"/>
      </rPr>
      <t>港澳台事务</t>
    </r>
  </si>
  <si>
    <r>
      <rPr>
        <sz val="11"/>
        <rFont val="Times New Roman"/>
        <charset val="134"/>
      </rPr>
      <t xml:space="preserve">    </t>
    </r>
    <r>
      <rPr>
        <sz val="11"/>
        <color rgb="FFFF0000"/>
        <rFont val="宋体"/>
        <charset val="134"/>
      </rPr>
      <t>医疗保障管理事务</t>
    </r>
  </si>
  <si>
    <r>
      <rPr>
        <sz val="11"/>
        <color rgb="FFFF0000"/>
        <rFont val="Times New Roman"/>
        <charset val="134"/>
      </rPr>
      <t xml:space="preserve">    </t>
    </r>
    <r>
      <rPr>
        <sz val="11"/>
        <color rgb="FFFF0000"/>
        <rFont val="宋体"/>
        <charset val="134"/>
      </rPr>
      <t>老龄卫生健康事务</t>
    </r>
  </si>
  <si>
    <r>
      <rPr>
        <sz val="11"/>
        <rFont val="Times New Roman"/>
        <charset val="134"/>
      </rPr>
      <t xml:space="preserve">    </t>
    </r>
    <r>
      <rPr>
        <sz val="11"/>
        <rFont val="宋体"/>
        <charset val="134"/>
      </rPr>
      <t>其他</t>
    </r>
    <r>
      <rPr>
        <sz val="11"/>
        <color rgb="FFFF0000"/>
        <rFont val="宋体"/>
        <charset val="134"/>
      </rPr>
      <t>卫生健康</t>
    </r>
    <r>
      <rPr>
        <sz val="11"/>
        <rFont val="宋体"/>
        <charset val="134"/>
      </rPr>
      <t>支出</t>
    </r>
  </si>
  <si>
    <r>
      <rPr>
        <sz val="11"/>
        <rFont val="Times New Roman"/>
        <charset val="134"/>
      </rPr>
      <t xml:space="preserve">      </t>
    </r>
    <r>
      <rPr>
        <sz val="11"/>
        <color rgb="FFFF0000"/>
        <rFont val="宋体"/>
        <charset val="134"/>
      </rPr>
      <t>自然资源</t>
    </r>
    <r>
      <rPr>
        <sz val="11"/>
        <rFont val="宋体"/>
        <charset val="134"/>
      </rPr>
      <t>事务</t>
    </r>
  </si>
  <si>
    <r>
      <rPr>
        <sz val="11"/>
        <color rgb="FFFF0000"/>
        <rFont val="Times New Roman"/>
        <charset val="134"/>
      </rPr>
      <t xml:space="preserve">      </t>
    </r>
    <r>
      <rPr>
        <sz val="11"/>
        <color rgb="FFFF0000"/>
        <rFont val="宋体"/>
        <charset val="134"/>
      </rPr>
      <t>应急管理事务</t>
    </r>
  </si>
  <si>
    <r>
      <rPr>
        <sz val="11"/>
        <color rgb="FFFF0000"/>
        <rFont val="Times New Roman"/>
        <charset val="134"/>
      </rPr>
      <t xml:space="preserve">      </t>
    </r>
    <r>
      <rPr>
        <sz val="11"/>
        <color rgb="FFFF0000"/>
        <rFont val="宋体"/>
        <charset val="134"/>
      </rPr>
      <t>消防事务</t>
    </r>
  </si>
  <si>
    <r>
      <rPr>
        <sz val="11"/>
        <color rgb="FFFF0000"/>
        <rFont val="Times New Roman"/>
        <charset val="134"/>
      </rPr>
      <t xml:space="preserve">      </t>
    </r>
    <r>
      <rPr>
        <sz val="11"/>
        <color rgb="FFFF0000"/>
        <rFont val="宋体"/>
        <charset val="134"/>
      </rPr>
      <t>森林消防事务</t>
    </r>
  </si>
  <si>
    <r>
      <rPr>
        <sz val="11"/>
        <color rgb="FFFF0000"/>
        <rFont val="Times New Roman"/>
        <charset val="134"/>
      </rPr>
      <t xml:space="preserve">      </t>
    </r>
    <r>
      <rPr>
        <sz val="11"/>
        <color rgb="FFFF0000"/>
        <rFont val="宋体"/>
        <charset val="134"/>
      </rPr>
      <t>煤矿安全</t>
    </r>
  </si>
  <si>
    <r>
      <rPr>
        <sz val="11"/>
        <color rgb="FFFF0000"/>
        <rFont val="Times New Roman"/>
        <charset val="134"/>
      </rPr>
      <t xml:space="preserve">      </t>
    </r>
    <r>
      <rPr>
        <sz val="11"/>
        <color rgb="FFFF0000"/>
        <rFont val="宋体"/>
        <charset val="134"/>
      </rPr>
      <t>地震事务</t>
    </r>
  </si>
  <si>
    <r>
      <rPr>
        <sz val="11"/>
        <color rgb="FFFF0000"/>
        <rFont val="Times New Roman"/>
        <charset val="134"/>
      </rPr>
      <t xml:space="preserve">      </t>
    </r>
    <r>
      <rPr>
        <sz val="11"/>
        <color rgb="FFFF0000"/>
        <rFont val="宋体"/>
        <charset val="134"/>
      </rPr>
      <t>自然灾害防治</t>
    </r>
  </si>
  <si>
    <r>
      <rPr>
        <sz val="11"/>
        <color rgb="FFFF0000"/>
        <rFont val="Times New Roman"/>
        <charset val="134"/>
      </rPr>
      <t xml:space="preserve">      </t>
    </r>
    <r>
      <rPr>
        <sz val="11"/>
        <color rgb="FFFF0000"/>
        <rFont val="宋体"/>
        <charset val="134"/>
      </rPr>
      <t>自然灾害救灾及恢复重建支出</t>
    </r>
  </si>
  <si>
    <r>
      <rPr>
        <sz val="11"/>
        <color rgb="FFFF0000"/>
        <rFont val="Times New Roman"/>
        <charset val="134"/>
      </rPr>
      <t xml:space="preserve">      </t>
    </r>
    <r>
      <rPr>
        <sz val="11"/>
        <color rgb="FFFF0000"/>
        <rFont val="宋体"/>
        <charset val="134"/>
      </rPr>
      <t>其他灾害防治及应急管理支出</t>
    </r>
  </si>
  <si>
    <r>
      <rPr>
        <sz val="11"/>
        <rFont val="宋体"/>
        <charset val="134"/>
      </rPr>
      <t>二十一、预备费</t>
    </r>
  </si>
  <si>
    <r>
      <rPr>
        <sz val="11"/>
        <rFont val="宋体"/>
        <charset val="134"/>
      </rPr>
      <t>二十二、债务付息支出</t>
    </r>
  </si>
  <si>
    <r>
      <rPr>
        <sz val="11"/>
        <rFont val="宋体"/>
        <charset val="134"/>
      </rPr>
      <t>二十三、债务发行费用支出</t>
    </r>
  </si>
  <si>
    <r>
      <rPr>
        <sz val="11"/>
        <rFont val="宋体"/>
        <charset val="134"/>
      </rPr>
      <t>二十四、其他支出</t>
    </r>
  </si>
  <si>
    <r>
      <rPr>
        <sz val="11"/>
        <rFont val="Times New Roman"/>
        <charset val="134"/>
      </rPr>
      <t xml:space="preserve">      </t>
    </r>
    <r>
      <rPr>
        <sz val="11"/>
        <rFont val="宋体"/>
        <charset val="134"/>
      </rPr>
      <t>年初预留</t>
    </r>
  </si>
  <si>
    <r>
      <rPr>
        <sz val="11"/>
        <rFont val="宋体"/>
        <charset val="134"/>
      </rPr>
      <t>合计</t>
    </r>
  </si>
  <si>
    <r>
      <rPr>
        <sz val="18"/>
        <rFont val="Times New Roman"/>
        <charset val="134"/>
      </rPr>
      <t>2019</t>
    </r>
    <r>
      <rPr>
        <sz val="18"/>
        <rFont val="方正小标宋_GBK"/>
        <charset val="134"/>
      </rPr>
      <t>年本级公共财政拨款基本支出预算表</t>
    </r>
  </si>
  <si>
    <r>
      <rPr>
        <sz val="18"/>
        <rFont val="Times New Roman"/>
        <charset val="134"/>
      </rPr>
      <t>2016</t>
    </r>
    <r>
      <rPr>
        <sz val="18"/>
        <rFont val="方正小标宋_GBK"/>
        <charset val="134"/>
      </rPr>
      <t>年分地市县公共财政收支预算表</t>
    </r>
  </si>
  <si>
    <r>
      <rPr>
        <sz val="11"/>
        <rFont val="黑体"/>
        <charset val="134"/>
      </rPr>
      <t>单位：万元</t>
    </r>
  </si>
  <si>
    <r>
      <rPr>
        <sz val="11"/>
        <rFont val="黑体"/>
        <charset val="134"/>
      </rPr>
      <t>支</t>
    </r>
    <r>
      <rPr>
        <sz val="11"/>
        <rFont val="Times New Roman"/>
        <charset val="134"/>
      </rPr>
      <t xml:space="preserve">            </t>
    </r>
    <r>
      <rPr>
        <sz val="11"/>
        <rFont val="黑体"/>
        <charset val="134"/>
      </rPr>
      <t>出</t>
    </r>
  </si>
  <si>
    <r>
      <rPr>
        <sz val="11"/>
        <rFont val="黑体"/>
        <charset val="134"/>
      </rPr>
      <t>支出
合计</t>
    </r>
  </si>
  <si>
    <r>
      <rPr>
        <sz val="11"/>
        <color rgb="FFFF0000"/>
        <rFont val="黑体"/>
        <charset val="134"/>
      </rPr>
      <t>卫生健康</t>
    </r>
  </si>
  <si>
    <r>
      <rPr>
        <sz val="11"/>
        <rFont val="黑体"/>
        <charset val="134"/>
      </rPr>
      <t>节能环保</t>
    </r>
  </si>
  <si>
    <r>
      <rPr>
        <sz val="11"/>
        <rFont val="黑体"/>
        <charset val="134"/>
      </rPr>
      <t>城乡社区</t>
    </r>
  </si>
  <si>
    <r>
      <rPr>
        <sz val="11"/>
        <rFont val="黑体"/>
        <charset val="134"/>
      </rPr>
      <t>援助其他地区支出</t>
    </r>
  </si>
  <si>
    <r>
      <rPr>
        <sz val="11"/>
        <color rgb="FFFF0000"/>
        <rFont val="黑体"/>
        <charset val="134"/>
      </rPr>
      <t>自然资源</t>
    </r>
    <r>
      <rPr>
        <sz val="11"/>
        <rFont val="黑体"/>
        <charset val="134"/>
      </rPr>
      <t>海洋气象等</t>
    </r>
  </si>
  <si>
    <r>
      <rPr>
        <sz val="11"/>
        <rFont val="黑体"/>
        <charset val="134"/>
      </rPr>
      <t>住房保障支出</t>
    </r>
  </si>
  <si>
    <r>
      <rPr>
        <sz val="11"/>
        <color rgb="FFFF0000"/>
        <rFont val="黑体"/>
        <charset val="134"/>
      </rPr>
      <t>灾害防治及应急管理</t>
    </r>
  </si>
  <si>
    <r>
      <rPr>
        <sz val="11"/>
        <rFont val="黑体"/>
        <charset val="134"/>
      </rPr>
      <t>债务付息支出</t>
    </r>
  </si>
  <si>
    <r>
      <rPr>
        <sz val="11"/>
        <rFont val="黑体"/>
        <charset val="134"/>
      </rPr>
      <t>债务发行费用支出</t>
    </r>
  </si>
  <si>
    <r>
      <rPr>
        <sz val="11"/>
        <rFont val="黑体"/>
        <charset val="134"/>
      </rPr>
      <t>其他
支出</t>
    </r>
  </si>
  <si>
    <r>
      <rPr>
        <sz val="11"/>
        <rFont val="黑体"/>
        <charset val="134"/>
      </rPr>
      <t>二、外交</t>
    </r>
  </si>
  <si>
    <r>
      <rPr>
        <sz val="11"/>
        <rFont val="黑体"/>
        <charset val="134"/>
      </rPr>
      <t>三、国防</t>
    </r>
  </si>
  <si>
    <r>
      <rPr>
        <sz val="11"/>
        <rFont val="黑体"/>
        <charset val="134"/>
      </rPr>
      <t>五、教育</t>
    </r>
  </si>
  <si>
    <r>
      <rPr>
        <sz val="11"/>
        <rFont val="黑体"/>
        <charset val="134"/>
      </rPr>
      <t>六、科学技术</t>
    </r>
  </si>
  <si>
    <r>
      <rPr>
        <sz val="11"/>
        <rFont val="黑体"/>
        <charset val="134"/>
      </rPr>
      <t>七、文化体育与传媒</t>
    </r>
  </si>
  <si>
    <r>
      <rPr>
        <sz val="11"/>
        <rFont val="黑体"/>
        <charset val="134"/>
      </rPr>
      <t>八、社会保障和就业</t>
    </r>
  </si>
  <si>
    <r>
      <rPr>
        <sz val="11"/>
        <color rgb="FFFF0000"/>
        <rFont val="黑体"/>
        <charset val="134"/>
      </rPr>
      <t>九、医疗卫生</t>
    </r>
  </si>
  <si>
    <r>
      <rPr>
        <sz val="11"/>
        <rFont val="黑体"/>
        <charset val="134"/>
      </rPr>
      <t>十、环境保护</t>
    </r>
  </si>
  <si>
    <r>
      <rPr>
        <sz val="11"/>
        <rFont val="黑体"/>
        <charset val="134"/>
      </rPr>
      <t>十一、城乡社区事务</t>
    </r>
  </si>
  <si>
    <r>
      <rPr>
        <sz val="11"/>
        <rFont val="黑体"/>
        <charset val="134"/>
      </rPr>
      <t>十二、农林水事务</t>
    </r>
  </si>
  <si>
    <r>
      <rPr>
        <sz val="11"/>
        <rFont val="黑体"/>
        <charset val="134"/>
      </rPr>
      <t>十三、交通运输</t>
    </r>
  </si>
  <si>
    <r>
      <rPr>
        <sz val="11"/>
        <rFont val="黑体"/>
        <charset val="134"/>
      </rPr>
      <t>十四、资源勘探电力信息等事务</t>
    </r>
  </si>
  <si>
    <r>
      <rPr>
        <sz val="11"/>
        <rFont val="黑体"/>
        <charset val="134"/>
      </rPr>
      <t>十五、商业服务业等事务</t>
    </r>
  </si>
  <si>
    <r>
      <rPr>
        <sz val="11"/>
        <rFont val="黑体"/>
        <charset val="134"/>
      </rPr>
      <t>十六、金融监管等事务支出</t>
    </r>
  </si>
  <si>
    <r>
      <rPr>
        <sz val="11"/>
        <rFont val="黑体"/>
        <charset val="134"/>
      </rPr>
      <t>十八、国土资源气象等事务</t>
    </r>
  </si>
  <si>
    <r>
      <rPr>
        <sz val="11"/>
        <rFont val="黑体"/>
        <charset val="134"/>
      </rPr>
      <t>二十、粮油物资储备管理事务</t>
    </r>
  </si>
  <si>
    <r>
      <rPr>
        <sz val="11"/>
        <rFont val="黑体"/>
        <charset val="134"/>
      </rPr>
      <t>二十一、国债还本付息支出</t>
    </r>
  </si>
  <si>
    <r>
      <rPr>
        <sz val="11"/>
        <rFont val="黑体"/>
        <charset val="134"/>
      </rPr>
      <t>二十二、其他支出</t>
    </r>
  </si>
  <si>
    <r>
      <rPr>
        <sz val="18"/>
        <rFont val="Times New Roman"/>
        <charset val="134"/>
      </rPr>
      <t>2019</t>
    </r>
    <r>
      <rPr>
        <sz val="18"/>
        <rFont val="方正小标宋_GBK"/>
        <charset val="134"/>
      </rPr>
      <t>年政府性基金预算收支表</t>
    </r>
  </si>
  <si>
    <t>收入</t>
  </si>
  <si>
    <t>支出</t>
  </si>
  <si>
    <r>
      <rPr>
        <sz val="11"/>
        <rFont val="宋体"/>
        <charset val="134"/>
      </rPr>
      <t>一、农网还贷资金收入</t>
    </r>
  </si>
  <si>
    <r>
      <rPr>
        <sz val="11"/>
        <rFont val="宋体"/>
        <charset val="134"/>
      </rPr>
      <t>一、文化</t>
    </r>
    <r>
      <rPr>
        <sz val="11"/>
        <color rgb="FFFF0000"/>
        <rFont val="宋体"/>
        <charset val="134"/>
      </rPr>
      <t>旅游</t>
    </r>
    <r>
      <rPr>
        <sz val="11"/>
        <rFont val="宋体"/>
        <charset val="134"/>
      </rPr>
      <t>体育与传媒支出</t>
    </r>
  </si>
  <si>
    <r>
      <rPr>
        <sz val="11"/>
        <rFont val="宋体"/>
        <charset val="134"/>
      </rPr>
      <t>二、海南省高等级公路车辆通行附加费收入</t>
    </r>
  </si>
  <si>
    <r>
      <rPr>
        <sz val="11"/>
        <rFont val="Times New Roman"/>
        <charset val="134"/>
      </rPr>
      <t xml:space="preserve">   </t>
    </r>
    <r>
      <rPr>
        <sz val="11"/>
        <color rgb="FFFF0000"/>
        <rFont val="宋体"/>
        <charset val="134"/>
      </rPr>
      <t>国家电影事业发展专项资金安排的支出</t>
    </r>
  </si>
  <si>
    <r>
      <rPr>
        <sz val="11"/>
        <rFont val="宋体"/>
        <charset val="134"/>
      </rPr>
      <t>三、港口建设费收入</t>
    </r>
  </si>
  <si>
    <r>
      <rPr>
        <sz val="11"/>
        <rFont val="Times New Roman"/>
        <charset val="134"/>
      </rPr>
      <t xml:space="preserve">  </t>
    </r>
    <r>
      <rPr>
        <sz val="11"/>
        <color rgb="FFFF0000"/>
        <rFont val="Times New Roman"/>
        <charset val="134"/>
      </rPr>
      <t xml:space="preserve"> </t>
    </r>
    <r>
      <rPr>
        <sz val="11"/>
        <color rgb="FFFF0000"/>
        <rFont val="宋体"/>
        <charset val="134"/>
      </rPr>
      <t>旅游发展基金支出</t>
    </r>
  </si>
  <si>
    <r>
      <rPr>
        <sz val="11"/>
        <color theme="1"/>
        <rFont val="宋体"/>
        <charset val="134"/>
      </rPr>
      <t>四、国家电影事业发展专项资金收入</t>
    </r>
  </si>
  <si>
    <r>
      <rPr>
        <sz val="11"/>
        <color rgb="FFFF0000"/>
        <rFont val="Times New Roman"/>
        <charset val="134"/>
      </rPr>
      <t xml:space="preserve">   </t>
    </r>
    <r>
      <rPr>
        <sz val="11"/>
        <color rgb="FFFF0000"/>
        <rFont val="宋体"/>
        <charset val="134"/>
      </rPr>
      <t>国家电影事业发展专项资金对应专项债务收入安排的支出</t>
    </r>
  </si>
  <si>
    <r>
      <rPr>
        <sz val="11"/>
        <rFont val="宋体"/>
        <charset val="134"/>
      </rPr>
      <t>五、国有土地收益基金收入</t>
    </r>
  </si>
  <si>
    <r>
      <rPr>
        <sz val="11"/>
        <rFont val="宋体"/>
        <charset val="134"/>
      </rPr>
      <t>二、社会保障和就业支出</t>
    </r>
  </si>
  <si>
    <r>
      <rPr>
        <sz val="11"/>
        <rFont val="宋体"/>
        <charset val="134"/>
      </rPr>
      <t>六、农业土地开发资金收入</t>
    </r>
  </si>
  <si>
    <r>
      <rPr>
        <sz val="11"/>
        <rFont val="Times New Roman"/>
        <charset val="134"/>
      </rPr>
      <t xml:space="preserve">    </t>
    </r>
    <r>
      <rPr>
        <sz val="11"/>
        <rFont val="宋体"/>
        <charset val="134"/>
      </rPr>
      <t>大中型水库移民后期扶持基金支出</t>
    </r>
  </si>
  <si>
    <r>
      <rPr>
        <sz val="11"/>
        <rFont val="宋体"/>
        <charset val="134"/>
      </rPr>
      <t>七、国有土地使用权出让收入</t>
    </r>
  </si>
  <si>
    <r>
      <rPr>
        <sz val="11"/>
        <color rgb="FFFF0000"/>
        <rFont val="Times New Roman"/>
        <charset val="134"/>
      </rPr>
      <t xml:space="preserve">    </t>
    </r>
    <r>
      <rPr>
        <sz val="11"/>
        <color rgb="FFFF0000"/>
        <rFont val="宋体"/>
        <charset val="134"/>
      </rPr>
      <t>小型水库移民扶助基金安排的支出</t>
    </r>
  </si>
  <si>
    <r>
      <rPr>
        <sz val="11"/>
        <rFont val="宋体"/>
        <charset val="134"/>
      </rPr>
      <t>八、大中型水库库区基金收入</t>
    </r>
  </si>
  <si>
    <r>
      <rPr>
        <sz val="11"/>
        <color rgb="FFFF0000"/>
        <rFont val="Times New Roman"/>
        <charset val="134"/>
      </rPr>
      <t xml:space="preserve">    </t>
    </r>
    <r>
      <rPr>
        <sz val="11"/>
        <color rgb="FFFF0000"/>
        <rFont val="宋体"/>
        <charset val="134"/>
      </rPr>
      <t>小型水库移民扶助基金对应专项债务收入安排的支出</t>
    </r>
  </si>
  <si>
    <r>
      <rPr>
        <sz val="11"/>
        <rFont val="宋体"/>
        <charset val="134"/>
      </rPr>
      <t>九、彩票公益金收入</t>
    </r>
  </si>
  <si>
    <r>
      <rPr>
        <sz val="11"/>
        <rFont val="宋体"/>
        <charset val="134"/>
      </rPr>
      <t>三、节能环保支出</t>
    </r>
  </si>
  <si>
    <r>
      <rPr>
        <sz val="11"/>
        <rFont val="宋体"/>
        <charset val="134"/>
      </rPr>
      <t>十、城市基础设施配套费收入</t>
    </r>
  </si>
  <si>
    <r>
      <rPr>
        <sz val="11"/>
        <rFont val="Times New Roman"/>
        <charset val="134"/>
      </rPr>
      <t xml:space="preserve">    </t>
    </r>
    <r>
      <rPr>
        <sz val="11"/>
        <rFont val="宋体"/>
        <charset val="134"/>
      </rPr>
      <t>可再生能源电价附加收入安排的支出</t>
    </r>
  </si>
  <si>
    <r>
      <rPr>
        <sz val="11"/>
        <rFont val="宋体"/>
        <charset val="134"/>
      </rPr>
      <t>十一、小型水库移民扶助基金收入</t>
    </r>
  </si>
  <si>
    <r>
      <rPr>
        <sz val="11"/>
        <rFont val="Times New Roman"/>
        <charset val="134"/>
      </rPr>
      <t xml:space="preserve">    </t>
    </r>
    <r>
      <rPr>
        <sz val="11"/>
        <rFont val="宋体"/>
        <charset val="134"/>
      </rPr>
      <t>废弃电器电子产品处理基金支出</t>
    </r>
  </si>
  <si>
    <r>
      <rPr>
        <sz val="11"/>
        <rFont val="宋体"/>
        <charset val="134"/>
      </rPr>
      <t>十二、国家重大水利工程建设基金收入</t>
    </r>
  </si>
  <si>
    <r>
      <rPr>
        <sz val="11"/>
        <rFont val="宋体"/>
        <charset val="134"/>
      </rPr>
      <t>四、城乡社区支出</t>
    </r>
  </si>
  <si>
    <r>
      <rPr>
        <sz val="11"/>
        <rFont val="宋体"/>
        <charset val="134"/>
      </rPr>
      <t>十三、车辆通行费</t>
    </r>
  </si>
  <si>
    <r>
      <rPr>
        <sz val="11"/>
        <rFont val="Times New Roman"/>
        <charset val="134"/>
      </rPr>
      <t xml:space="preserve">    </t>
    </r>
    <r>
      <rPr>
        <sz val="11"/>
        <rFont val="宋体"/>
        <charset val="134"/>
      </rPr>
      <t>国有土地使用权出让收入及对应专项债务收入安排的支出</t>
    </r>
  </si>
  <si>
    <r>
      <rPr>
        <sz val="11"/>
        <rFont val="宋体"/>
        <charset val="134"/>
      </rPr>
      <t>十四、污水处理费收入</t>
    </r>
  </si>
  <si>
    <r>
      <rPr>
        <sz val="11"/>
        <rFont val="Times New Roman"/>
        <charset val="134"/>
      </rPr>
      <t xml:space="preserve">    </t>
    </r>
    <r>
      <rPr>
        <sz val="11"/>
        <rFont val="宋体"/>
        <charset val="134"/>
      </rPr>
      <t>国有土地收益基金及对应专项债务收入安排的支出</t>
    </r>
  </si>
  <si>
    <r>
      <rPr>
        <sz val="11"/>
        <rFont val="宋体"/>
        <charset val="134"/>
      </rPr>
      <t>十五、彩票发行机构和彩票销售机构的业务费用</t>
    </r>
  </si>
  <si>
    <r>
      <rPr>
        <sz val="11"/>
        <rFont val="Times New Roman"/>
        <charset val="134"/>
      </rPr>
      <t xml:space="preserve">    </t>
    </r>
    <r>
      <rPr>
        <sz val="11"/>
        <color rgb="FFFF0000"/>
        <rFont val="宋体"/>
        <charset val="134"/>
      </rPr>
      <t>农业土地开发资金安排的支出</t>
    </r>
  </si>
  <si>
    <r>
      <rPr>
        <sz val="11"/>
        <rFont val="宋体"/>
        <charset val="134"/>
      </rPr>
      <t>十六、其他政府性基金收入</t>
    </r>
  </si>
  <si>
    <r>
      <rPr>
        <sz val="11"/>
        <color rgb="FFFF0000"/>
        <rFont val="Times New Roman"/>
        <charset val="134"/>
      </rPr>
      <t xml:space="preserve">    </t>
    </r>
    <r>
      <rPr>
        <sz val="11"/>
        <color rgb="FFFF0000"/>
        <rFont val="宋体"/>
        <charset val="134"/>
      </rPr>
      <t>城市基础设施配套费安排的支出</t>
    </r>
  </si>
  <si>
    <r>
      <rPr>
        <sz val="11"/>
        <rFont val="宋体"/>
        <charset val="134"/>
      </rPr>
      <t>十七、专项债券对应项目专项收入</t>
    </r>
  </si>
  <si>
    <r>
      <rPr>
        <sz val="11"/>
        <rFont val="Times New Roman"/>
        <charset val="134"/>
      </rPr>
      <t xml:space="preserve">    </t>
    </r>
    <r>
      <rPr>
        <sz val="11"/>
        <color rgb="FFFF0000"/>
        <rFont val="宋体"/>
        <charset val="134"/>
      </rPr>
      <t>污水处理费收入安排的支出</t>
    </r>
  </si>
  <si>
    <r>
      <rPr>
        <sz val="11"/>
        <color rgb="FFFF0000"/>
        <rFont val="Times New Roman"/>
        <charset val="134"/>
      </rPr>
      <t xml:space="preserve">    </t>
    </r>
    <r>
      <rPr>
        <sz val="11"/>
        <color rgb="FFFF0000"/>
        <rFont val="宋体"/>
        <charset val="134"/>
      </rPr>
      <t>土地储备专项债券收入安排的支出</t>
    </r>
  </si>
  <si>
    <r>
      <rPr>
        <sz val="11"/>
        <color rgb="FFFF0000"/>
        <rFont val="Times New Roman"/>
        <charset val="134"/>
      </rPr>
      <t xml:space="preserve">    </t>
    </r>
    <r>
      <rPr>
        <sz val="11"/>
        <color rgb="FFFF0000"/>
        <rFont val="宋体"/>
        <charset val="134"/>
      </rPr>
      <t>棚户区改造专项债券收入安排的支出</t>
    </r>
  </si>
  <si>
    <r>
      <rPr>
        <sz val="11"/>
        <color rgb="FFFF0000"/>
        <rFont val="Times New Roman"/>
        <charset val="134"/>
      </rPr>
      <t xml:space="preserve">    </t>
    </r>
    <r>
      <rPr>
        <sz val="11"/>
        <color rgb="FFFF0000"/>
        <rFont val="宋体"/>
        <charset val="134"/>
      </rPr>
      <t>城市基础设施配套费对应专项债务收入安排的支出</t>
    </r>
  </si>
  <si>
    <r>
      <rPr>
        <sz val="11"/>
        <color rgb="FFFF0000"/>
        <rFont val="Times New Roman"/>
        <charset val="134"/>
      </rPr>
      <t xml:space="preserve">    </t>
    </r>
    <r>
      <rPr>
        <sz val="11"/>
        <color rgb="FFFF0000"/>
        <rFont val="宋体"/>
        <charset val="134"/>
      </rPr>
      <t>污水处理费对应专项债务收入安排的支出</t>
    </r>
  </si>
  <si>
    <r>
      <rPr>
        <sz val="11"/>
        <rFont val="宋体"/>
        <charset val="134"/>
      </rPr>
      <t>五、农林水支出</t>
    </r>
  </si>
  <si>
    <r>
      <rPr>
        <sz val="11"/>
        <color rgb="FFFF0000"/>
        <rFont val="Times New Roman"/>
        <charset val="134"/>
      </rPr>
      <t xml:space="preserve">    </t>
    </r>
    <r>
      <rPr>
        <sz val="11"/>
        <color rgb="FFFF0000"/>
        <rFont val="宋体"/>
        <charset val="134"/>
      </rPr>
      <t>大中型水库库区基金安排的支出</t>
    </r>
  </si>
  <si>
    <r>
      <rPr>
        <sz val="11"/>
        <rFont val="Times New Roman"/>
        <charset val="134"/>
      </rPr>
      <t xml:space="preserve">    </t>
    </r>
    <r>
      <rPr>
        <sz val="11"/>
        <rFont val="宋体"/>
        <charset val="134"/>
      </rPr>
      <t>三峡水库库区基金支出</t>
    </r>
  </si>
  <si>
    <r>
      <rPr>
        <sz val="11"/>
        <color rgb="FFFF0000"/>
        <rFont val="Times New Roman"/>
        <charset val="134"/>
      </rPr>
      <t xml:space="preserve">    </t>
    </r>
    <r>
      <rPr>
        <sz val="11"/>
        <color rgb="FFFF0000"/>
        <rFont val="宋体"/>
        <charset val="134"/>
      </rPr>
      <t>国家重大水利工程建设基金安排的支出</t>
    </r>
  </si>
  <si>
    <r>
      <rPr>
        <sz val="11"/>
        <color rgb="FFFF0000"/>
        <rFont val="Times New Roman"/>
        <charset val="134"/>
      </rPr>
      <t xml:space="preserve">    </t>
    </r>
    <r>
      <rPr>
        <sz val="11"/>
        <color rgb="FFFF0000"/>
        <rFont val="宋体"/>
        <charset val="134"/>
      </rPr>
      <t>大中型水库库区基金对应专项债务收入安排的支出</t>
    </r>
  </si>
  <si>
    <r>
      <rPr>
        <sz val="11"/>
        <color rgb="FFFF0000"/>
        <rFont val="Times New Roman"/>
        <charset val="134"/>
      </rPr>
      <t xml:space="preserve">    </t>
    </r>
    <r>
      <rPr>
        <sz val="11"/>
        <color rgb="FFFF0000"/>
        <rFont val="宋体"/>
        <charset val="134"/>
      </rPr>
      <t>国家重大水利工程建设基金对应专项债务收入安排的支出</t>
    </r>
  </si>
  <si>
    <r>
      <rPr>
        <sz val="11"/>
        <rFont val="宋体"/>
        <charset val="134"/>
      </rPr>
      <t>六、交通运输支出</t>
    </r>
  </si>
  <si>
    <r>
      <rPr>
        <sz val="11"/>
        <color rgb="FFFF0000"/>
        <rFont val="Times New Roman"/>
        <charset val="134"/>
      </rPr>
      <t xml:space="preserve">    </t>
    </r>
    <r>
      <rPr>
        <sz val="11"/>
        <color rgb="FFFF0000"/>
        <rFont val="宋体"/>
        <charset val="134"/>
      </rPr>
      <t>海南省高等级公路车辆通行附加费安排的支出</t>
    </r>
  </si>
  <si>
    <r>
      <rPr>
        <sz val="11"/>
        <color rgb="FFFF0000"/>
        <rFont val="Times New Roman"/>
        <charset val="134"/>
      </rPr>
      <t xml:space="preserve">    </t>
    </r>
    <r>
      <rPr>
        <sz val="11"/>
        <color rgb="FFFF0000"/>
        <rFont val="宋体"/>
        <charset val="134"/>
      </rPr>
      <t>车辆通行费安排的支出</t>
    </r>
  </si>
  <si>
    <r>
      <rPr>
        <sz val="11"/>
        <color rgb="FFFF0000"/>
        <rFont val="Times New Roman"/>
        <charset val="134"/>
      </rPr>
      <t xml:space="preserve">    </t>
    </r>
    <r>
      <rPr>
        <sz val="11"/>
        <color rgb="FFFF0000"/>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</si>
  <si>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</si>
  <si>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</si>
  <si>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</si>
  <si>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color rgb="FFFF0000"/>
        <rFont val="Times New Roman"/>
        <charset val="134"/>
      </rPr>
      <t xml:space="preserve">    </t>
    </r>
    <r>
      <rPr>
        <sz val="11"/>
        <color rgb="FFFF0000"/>
        <rFont val="宋体"/>
        <charset val="134"/>
      </rPr>
      <t>海南省高等级公路车辆通行附加费对应专项债务收入安排的支出</t>
    </r>
  </si>
  <si>
    <r>
      <rPr>
        <sz val="11"/>
        <color rgb="FFFF0000"/>
        <rFont val="Times New Roman"/>
        <charset val="134"/>
      </rPr>
      <t xml:space="preserve">    </t>
    </r>
    <r>
      <rPr>
        <sz val="11"/>
        <color rgb="FFFF0000"/>
        <rFont val="宋体"/>
        <charset val="134"/>
      </rPr>
      <t>政府收费公路专项债券收入安排的支出</t>
    </r>
  </si>
  <si>
    <r>
      <rPr>
        <sz val="11"/>
        <color rgb="FFFF0000"/>
        <rFont val="Times New Roman"/>
        <charset val="134"/>
      </rPr>
      <t xml:space="preserve">    </t>
    </r>
    <r>
      <rPr>
        <sz val="11"/>
        <color rgb="FFFF0000"/>
        <rFont val="宋体"/>
        <charset val="134"/>
      </rPr>
      <t>车辆通行费对应专项债务收入安排的支出</t>
    </r>
  </si>
  <si>
    <r>
      <rPr>
        <sz val="11"/>
        <color rgb="FFFF0000"/>
        <rFont val="Times New Roman"/>
        <charset val="134"/>
      </rPr>
      <t xml:space="preserve">    </t>
    </r>
    <r>
      <rPr>
        <sz val="11"/>
        <color rgb="FFFF0000"/>
        <rFont val="宋体"/>
        <charset val="134"/>
      </rPr>
      <t>港口建设费对应专项债务收入安排的支出</t>
    </r>
  </si>
  <si>
    <r>
      <rPr>
        <sz val="11"/>
        <rFont val="宋体"/>
        <charset val="134"/>
      </rPr>
      <t>七、资源勘探信息等支出</t>
    </r>
  </si>
  <si>
    <r>
      <rPr>
        <sz val="11"/>
        <rFont val="Times New Roman"/>
        <charset val="134"/>
      </rPr>
      <t xml:space="preserve">    </t>
    </r>
    <r>
      <rPr>
        <sz val="11"/>
        <rFont val="宋体"/>
        <charset val="134"/>
      </rPr>
      <t>农网还贷资金支出</t>
    </r>
  </si>
  <si>
    <r>
      <rPr>
        <sz val="11"/>
        <rFont val="宋体"/>
        <charset val="134"/>
      </rPr>
      <t>九、其他支出</t>
    </r>
  </si>
  <si>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</si>
  <si>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</si>
  <si>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color rgb="FFFF0000"/>
        <rFont val="Times New Roman"/>
        <charset val="134"/>
      </rPr>
      <t xml:space="preserve">    </t>
    </r>
    <r>
      <rPr>
        <sz val="11"/>
        <color rgb="FFFF0000"/>
        <rFont val="宋体"/>
        <charset val="134"/>
      </rPr>
      <t>彩票公益金安排的支出</t>
    </r>
  </si>
  <si>
    <r>
      <rPr>
        <sz val="11"/>
        <rFont val="宋体"/>
        <charset val="134"/>
      </rPr>
      <t>十、债务付息支出</t>
    </r>
  </si>
  <si>
    <r>
      <rPr>
        <sz val="11"/>
        <rFont val="宋体"/>
        <charset val="134"/>
      </rPr>
      <t>十一、债务发行费用支出</t>
    </r>
  </si>
  <si>
    <r>
      <rPr>
        <sz val="11"/>
        <rFont val="Times New Roman"/>
        <charset val="134"/>
      </rPr>
      <t xml:space="preserve">  </t>
    </r>
    <r>
      <rPr>
        <sz val="11"/>
        <rFont val="宋体"/>
        <charset val="134"/>
      </rPr>
      <t>政府性基金转移收入</t>
    </r>
  </si>
  <si>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</si>
  <si>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</si>
  <si>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</si>
  <si>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</si>
  <si>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</si>
  <si>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</si>
  <si>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</si>
  <si>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</si>
  <si>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</si>
  <si>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</si>
  <si>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地方政府专项债务转贷支出</t>
    </r>
  </si>
  <si>
    <r>
      <rPr>
        <sz val="11"/>
        <rFont val="Times New Roman"/>
        <charset val="134"/>
      </rPr>
      <t xml:space="preserve">  </t>
    </r>
    <r>
      <rPr>
        <sz val="11"/>
        <rFont val="宋体"/>
        <charset val="134"/>
      </rPr>
      <t>地方政府专项债务转贷收入</t>
    </r>
  </si>
  <si>
    <r>
      <rPr>
        <sz val="18"/>
        <rFont val="Times New Roman"/>
        <charset val="134"/>
      </rPr>
      <t>2019</t>
    </r>
    <r>
      <rPr>
        <sz val="18"/>
        <rFont val="方正小标宋_GBK"/>
        <charset val="134"/>
      </rPr>
      <t>年政府性基金预算收支明细表</t>
    </r>
  </si>
  <si>
    <r>
      <rPr>
        <sz val="11"/>
        <rFont val="Times New Roman"/>
        <charset val="134"/>
      </rPr>
      <t xml:space="preserve">      </t>
    </r>
    <r>
      <rPr>
        <sz val="11"/>
        <rFont val="宋体"/>
        <charset val="134"/>
      </rPr>
      <t>资助国产影片放映</t>
    </r>
  </si>
  <si>
    <r>
      <rPr>
        <sz val="11"/>
        <rFont val="宋体"/>
        <charset val="134"/>
      </rPr>
      <t>四、国家电影事业发展专项资金收入</t>
    </r>
  </si>
  <si>
    <r>
      <rPr>
        <sz val="11"/>
        <rFont val="Times New Roman"/>
        <charset val="134"/>
      </rPr>
      <t xml:space="preserve">   </t>
    </r>
    <r>
      <rPr>
        <sz val="11"/>
        <color rgb="FFFF0000"/>
        <rFont val="Times New Roman"/>
        <charset val="134"/>
      </rPr>
      <t xml:space="preserve">   </t>
    </r>
    <r>
      <rPr>
        <sz val="11"/>
        <color rgb="FFFF0000"/>
        <rFont val="宋体"/>
        <charset val="134"/>
      </rPr>
      <t>资助影院建设</t>
    </r>
  </si>
  <si>
    <r>
      <rPr>
        <sz val="11"/>
        <color rgb="FFFF0000"/>
        <rFont val="Times New Roman"/>
        <charset val="134"/>
      </rPr>
      <t xml:space="preserve">      </t>
    </r>
    <r>
      <rPr>
        <sz val="11"/>
        <color rgb="FFFF0000"/>
        <rFont val="宋体"/>
        <charset val="134"/>
      </rPr>
      <t>资助少数民族语电影译制</t>
    </r>
  </si>
  <si>
    <r>
      <rPr>
        <sz val="11"/>
        <rFont val="Times New Roman"/>
        <charset val="134"/>
      </rPr>
      <t xml:space="preserve">      </t>
    </r>
    <r>
      <rPr>
        <sz val="11"/>
        <rFont val="宋体"/>
        <charset val="134"/>
      </rPr>
      <t>其他国家电影事业发展专项资金支出</t>
    </r>
  </si>
  <si>
    <r>
      <rPr>
        <sz val="11"/>
        <rFont val="Times New Roman"/>
        <charset val="134"/>
      </rPr>
      <t xml:space="preserve">  </t>
    </r>
    <r>
      <rPr>
        <sz val="11"/>
        <rFont val="宋体"/>
        <charset val="134"/>
      </rPr>
      <t>土地出让价款收入</t>
    </r>
  </si>
  <si>
    <r>
      <rPr>
        <sz val="11"/>
        <color rgb="FFFF0000"/>
        <rFont val="Times New Roman"/>
        <charset val="134"/>
      </rPr>
      <t xml:space="preserve">      </t>
    </r>
    <r>
      <rPr>
        <sz val="11"/>
        <color rgb="FFFF0000"/>
        <rFont val="宋体"/>
        <charset val="134"/>
      </rPr>
      <t>宣传促销</t>
    </r>
  </si>
  <si>
    <r>
      <rPr>
        <sz val="11"/>
        <rFont val="Times New Roman"/>
        <charset val="134"/>
      </rPr>
      <t xml:space="preserve">  </t>
    </r>
    <r>
      <rPr>
        <sz val="11"/>
        <rFont val="宋体"/>
        <charset val="134"/>
      </rPr>
      <t>补缴的土地价款</t>
    </r>
  </si>
  <si>
    <r>
      <rPr>
        <sz val="11"/>
        <color rgb="FFFF0000"/>
        <rFont val="Times New Roman"/>
        <charset val="134"/>
      </rPr>
      <t xml:space="preserve">      </t>
    </r>
    <r>
      <rPr>
        <sz val="11"/>
        <color rgb="FFFF0000"/>
        <rFont val="宋体"/>
        <charset val="134"/>
      </rPr>
      <t>行业规划</t>
    </r>
  </si>
  <si>
    <r>
      <rPr>
        <sz val="11"/>
        <rFont val="Times New Roman"/>
        <charset val="134"/>
      </rPr>
      <t xml:space="preserve">  </t>
    </r>
    <r>
      <rPr>
        <sz val="11"/>
        <rFont val="宋体"/>
        <charset val="134"/>
      </rPr>
      <t>划拨土地收入</t>
    </r>
  </si>
  <si>
    <r>
      <rPr>
        <sz val="11"/>
        <color rgb="FFFF0000"/>
        <rFont val="Times New Roman"/>
        <charset val="134"/>
      </rPr>
      <t xml:space="preserve">      </t>
    </r>
    <r>
      <rPr>
        <sz val="11"/>
        <color rgb="FFFF0000"/>
        <rFont val="宋体"/>
        <charset val="134"/>
      </rPr>
      <t>旅游事业补助</t>
    </r>
  </si>
  <si>
    <r>
      <rPr>
        <sz val="11"/>
        <rFont val="Times New Roman"/>
        <charset val="134"/>
      </rPr>
      <t xml:space="preserve">  </t>
    </r>
    <r>
      <rPr>
        <sz val="11"/>
        <rFont val="宋体"/>
        <charset val="134"/>
      </rPr>
      <t>缴纳新增建设用地土地有偿使用费</t>
    </r>
  </si>
  <si>
    <r>
      <rPr>
        <sz val="11"/>
        <rFont val="Times New Roman"/>
        <charset val="134"/>
      </rPr>
      <t xml:space="preserve">  </t>
    </r>
    <r>
      <rPr>
        <sz val="11"/>
        <rFont val="宋体"/>
        <charset val="134"/>
      </rPr>
      <t>其他土地出让收入</t>
    </r>
  </si>
  <si>
    <r>
      <rPr>
        <sz val="11"/>
        <color rgb="FFFF0000"/>
        <rFont val="Times New Roman"/>
        <charset val="134"/>
      </rPr>
      <t xml:space="preserve">      </t>
    </r>
    <r>
      <rPr>
        <sz val="11"/>
        <color rgb="FFFF0000"/>
        <rFont val="宋体"/>
        <charset val="134"/>
      </rPr>
      <t>资助城市影院</t>
    </r>
  </si>
  <si>
    <r>
      <rPr>
        <sz val="11"/>
        <color rgb="FFFF0000"/>
        <rFont val="Times New Roman"/>
        <charset val="134"/>
      </rPr>
      <t xml:space="preserve">      </t>
    </r>
    <r>
      <rPr>
        <sz val="11"/>
        <color rgb="FFFF0000"/>
        <rFont val="宋体"/>
        <charset val="134"/>
      </rPr>
      <t>其他国家电影事业发展专项资金对应专项债务收入支出</t>
    </r>
  </si>
  <si>
    <r>
      <rPr>
        <sz val="11"/>
        <rFont val="Times New Roman"/>
        <charset val="134"/>
      </rPr>
      <t xml:space="preserve">  </t>
    </r>
    <r>
      <rPr>
        <sz val="11"/>
        <rFont val="宋体"/>
        <charset val="134"/>
      </rPr>
      <t>福利彩票公益金收入</t>
    </r>
  </si>
  <si>
    <r>
      <rPr>
        <sz val="11"/>
        <rFont val="Times New Roman"/>
        <charset val="134"/>
      </rPr>
      <t xml:space="preserve">  </t>
    </r>
    <r>
      <rPr>
        <sz val="11"/>
        <rFont val="宋体"/>
        <charset val="134"/>
      </rPr>
      <t>体育彩票公益金收入</t>
    </r>
  </si>
  <si>
    <r>
      <rPr>
        <sz val="11"/>
        <rFont val="Times New Roman"/>
        <charset val="134"/>
      </rPr>
      <t xml:space="preserve">      </t>
    </r>
    <r>
      <rPr>
        <sz val="11"/>
        <rFont val="宋体"/>
        <charset val="134"/>
      </rPr>
      <t>移民补助</t>
    </r>
  </si>
  <si>
    <r>
      <rPr>
        <sz val="11"/>
        <rFont val="Times New Roman"/>
        <charset val="134"/>
      </rPr>
      <t xml:space="preserve">      </t>
    </r>
    <r>
      <rPr>
        <sz val="11"/>
        <rFont val="宋体"/>
        <charset val="134"/>
      </rPr>
      <t>基础设施建设和经济发展</t>
    </r>
  </si>
  <si>
    <r>
      <rPr>
        <sz val="11"/>
        <rFont val="Times New Roman"/>
        <charset val="134"/>
      </rPr>
      <t xml:space="preserve">      </t>
    </r>
    <r>
      <rPr>
        <sz val="11"/>
        <rFont val="宋体"/>
        <charset val="134"/>
      </rPr>
      <t>其他大中型水库移民后期扶持基金支出</t>
    </r>
  </si>
  <si>
    <r>
      <rPr>
        <sz val="11"/>
        <rFont val="Times New Roman"/>
        <charset val="134"/>
      </rPr>
      <t xml:space="preserve">  </t>
    </r>
    <r>
      <rPr>
        <sz val="11"/>
        <rFont val="宋体"/>
        <charset val="134"/>
      </rPr>
      <t>南水北调工程建设资金</t>
    </r>
  </si>
  <si>
    <r>
      <rPr>
        <sz val="11"/>
        <rFont val="Times New Roman"/>
        <charset val="134"/>
      </rPr>
      <t xml:space="preserve">  </t>
    </r>
    <r>
      <rPr>
        <sz val="11"/>
        <rFont val="宋体"/>
        <charset val="134"/>
      </rPr>
      <t>三峡工程后续工作资金</t>
    </r>
  </si>
  <si>
    <r>
      <rPr>
        <sz val="11"/>
        <rFont val="Times New Roman"/>
        <charset val="134"/>
      </rPr>
      <t xml:space="preserve">  </t>
    </r>
    <r>
      <rPr>
        <sz val="11"/>
        <rFont val="宋体"/>
        <charset val="134"/>
      </rPr>
      <t>省级重大水利工程建设资金</t>
    </r>
  </si>
  <si>
    <r>
      <rPr>
        <sz val="11"/>
        <rFont val="Times New Roman"/>
        <charset val="134"/>
      </rPr>
      <t xml:space="preserve">      </t>
    </r>
    <r>
      <rPr>
        <sz val="11"/>
        <rFont val="宋体"/>
        <charset val="134"/>
      </rPr>
      <t>其他小型水库移民扶助基金支出</t>
    </r>
  </si>
  <si>
    <r>
      <rPr>
        <sz val="11"/>
        <color rgb="FFFF0000"/>
        <rFont val="Times New Roman"/>
        <charset val="134"/>
      </rPr>
      <t xml:space="preserve">      </t>
    </r>
    <r>
      <rPr>
        <sz val="11"/>
        <color rgb="FFFF0000"/>
        <rFont val="宋体"/>
        <charset val="134"/>
      </rPr>
      <t>基础设施建设和经济发展</t>
    </r>
  </si>
  <si>
    <r>
      <rPr>
        <sz val="11"/>
        <color rgb="FFFF0000"/>
        <rFont val="Times New Roman"/>
        <charset val="134"/>
      </rPr>
      <t xml:space="preserve">      </t>
    </r>
    <r>
      <rPr>
        <sz val="11"/>
        <color rgb="FFFF0000"/>
        <rFont val="宋体"/>
        <charset val="134"/>
      </rPr>
      <t>其他小型水库移民扶助基金对应专项债务收入安排的支出</t>
    </r>
  </si>
  <si>
    <r>
      <rPr>
        <sz val="11"/>
        <rFont val="Times New Roman"/>
        <charset val="134"/>
      </rPr>
      <t xml:space="preserve">      </t>
    </r>
    <r>
      <rPr>
        <sz val="11"/>
        <rFont val="宋体"/>
        <charset val="134"/>
      </rPr>
      <t>回收处理费用补贴</t>
    </r>
  </si>
  <si>
    <r>
      <rPr>
        <sz val="11"/>
        <rFont val="Times New Roman"/>
        <charset val="134"/>
      </rPr>
      <t xml:space="preserve">      </t>
    </r>
    <r>
      <rPr>
        <sz val="11"/>
        <rFont val="宋体"/>
        <charset val="134"/>
      </rPr>
      <t>信息系统建设</t>
    </r>
  </si>
  <si>
    <r>
      <rPr>
        <sz val="11"/>
        <rFont val="Times New Roman"/>
        <charset val="134"/>
      </rPr>
      <t xml:space="preserve">      </t>
    </r>
    <r>
      <rPr>
        <sz val="11"/>
        <rFont val="宋体"/>
        <charset val="134"/>
      </rPr>
      <t>基金征管经费</t>
    </r>
  </si>
  <si>
    <r>
      <rPr>
        <sz val="11"/>
        <rFont val="Times New Roman"/>
        <charset val="134"/>
      </rPr>
      <t xml:space="preserve">      </t>
    </r>
    <r>
      <rPr>
        <sz val="11"/>
        <rFont val="宋体"/>
        <charset val="134"/>
      </rPr>
      <t>其他废弃电器电子产品处理基金支出</t>
    </r>
  </si>
  <si>
    <r>
      <rPr>
        <sz val="11"/>
        <rFont val="Times New Roman"/>
        <charset val="134"/>
      </rPr>
      <t xml:space="preserve">      </t>
    </r>
    <r>
      <rPr>
        <sz val="11"/>
        <rFont val="宋体"/>
        <charset val="134"/>
      </rPr>
      <t>征地和拆迁补偿支出</t>
    </r>
  </si>
  <si>
    <r>
      <rPr>
        <sz val="11"/>
        <rFont val="Times New Roman"/>
        <charset val="134"/>
      </rPr>
      <t xml:space="preserve">      </t>
    </r>
    <r>
      <rPr>
        <sz val="11"/>
        <rFont val="宋体"/>
        <charset val="134"/>
      </rPr>
      <t>土地开发支出</t>
    </r>
  </si>
  <si>
    <r>
      <rPr>
        <sz val="11"/>
        <rFont val="Times New Roman"/>
        <charset val="134"/>
      </rPr>
      <t xml:space="preserve">      </t>
    </r>
    <r>
      <rPr>
        <sz val="11"/>
        <rFont val="宋体"/>
        <charset val="134"/>
      </rPr>
      <t>城市建设支出</t>
    </r>
  </si>
  <si>
    <r>
      <rPr>
        <sz val="11"/>
        <rFont val="Times New Roman"/>
        <charset val="134"/>
      </rPr>
      <t xml:space="preserve">      </t>
    </r>
    <r>
      <rPr>
        <sz val="11"/>
        <rFont val="宋体"/>
        <charset val="134"/>
      </rPr>
      <t>农村基础设施建设支出</t>
    </r>
  </si>
  <si>
    <r>
      <rPr>
        <sz val="11"/>
        <rFont val="Times New Roman"/>
        <charset val="134"/>
      </rPr>
      <t xml:space="preserve">      </t>
    </r>
    <r>
      <rPr>
        <sz val="11"/>
        <rFont val="宋体"/>
        <charset val="134"/>
      </rPr>
      <t>补助被征地农民支出</t>
    </r>
  </si>
  <si>
    <r>
      <rPr>
        <sz val="11"/>
        <rFont val="Times New Roman"/>
        <charset val="134"/>
      </rPr>
      <t xml:space="preserve">      </t>
    </r>
    <r>
      <rPr>
        <sz val="11"/>
        <rFont val="宋体"/>
        <charset val="134"/>
      </rPr>
      <t>土地出让业务支出</t>
    </r>
  </si>
  <si>
    <r>
      <rPr>
        <sz val="11"/>
        <rFont val="Times New Roman"/>
        <charset val="134"/>
      </rPr>
      <t xml:space="preserve">      </t>
    </r>
    <r>
      <rPr>
        <sz val="11"/>
        <rFont val="宋体"/>
        <charset val="134"/>
      </rPr>
      <t>廉租住房支出</t>
    </r>
  </si>
  <si>
    <r>
      <rPr>
        <sz val="11"/>
        <rFont val="Times New Roman"/>
        <charset val="134"/>
      </rPr>
      <t xml:space="preserve">      </t>
    </r>
    <r>
      <rPr>
        <sz val="11"/>
        <rFont val="宋体"/>
        <charset val="134"/>
      </rPr>
      <t>支付破产或改制企业职工安置费</t>
    </r>
  </si>
  <si>
    <r>
      <rPr>
        <sz val="11"/>
        <rFont val="Times New Roman"/>
        <charset val="134"/>
      </rPr>
      <t xml:space="preserve">      </t>
    </r>
    <r>
      <rPr>
        <sz val="11"/>
        <rFont val="宋体"/>
        <charset val="134"/>
      </rPr>
      <t>棚户区改造支出</t>
    </r>
  </si>
  <si>
    <r>
      <rPr>
        <sz val="11"/>
        <color indexed="8"/>
        <rFont val="Times New Roman"/>
        <charset val="134"/>
      </rPr>
      <t xml:space="preserve">      </t>
    </r>
    <r>
      <rPr>
        <sz val="11"/>
        <color indexed="8"/>
        <rFont val="宋体"/>
        <charset val="134"/>
      </rPr>
      <t>公共租赁住房支出</t>
    </r>
  </si>
  <si>
    <r>
      <rPr>
        <sz val="11"/>
        <color indexed="8"/>
        <rFont val="Times New Roman"/>
        <charset val="134"/>
      </rPr>
      <t xml:space="preserve">      </t>
    </r>
    <r>
      <rPr>
        <sz val="11"/>
        <color indexed="8"/>
        <rFont val="宋体"/>
        <charset val="134"/>
      </rPr>
      <t>保障性住房租金补贴</t>
    </r>
  </si>
  <si>
    <r>
      <rPr>
        <sz val="11"/>
        <rFont val="Times New Roman"/>
        <charset val="134"/>
      </rPr>
      <t xml:space="preserve">      </t>
    </r>
    <r>
      <rPr>
        <sz val="11"/>
        <rFont val="宋体"/>
        <charset val="134"/>
      </rPr>
      <t>其他国有土地使用权出让收入安排的支出</t>
    </r>
  </si>
  <si>
    <r>
      <rPr>
        <sz val="11"/>
        <rFont val="Times New Roman"/>
        <charset val="134"/>
      </rPr>
      <t xml:space="preserve">      </t>
    </r>
    <r>
      <rPr>
        <sz val="11"/>
        <rFont val="宋体"/>
        <charset val="134"/>
      </rPr>
      <t>其他国有土地收益基金支出</t>
    </r>
  </si>
  <si>
    <r>
      <rPr>
        <sz val="11"/>
        <color rgb="FFFF0000"/>
        <rFont val="Times New Roman"/>
        <charset val="134"/>
      </rPr>
      <t xml:space="preserve">    </t>
    </r>
    <r>
      <rPr>
        <sz val="11"/>
        <color rgb="FFFF0000"/>
        <rFont val="宋体"/>
        <charset val="134"/>
      </rPr>
      <t>农业土地开发资金安排的支出</t>
    </r>
  </si>
  <si>
    <r>
      <rPr>
        <sz val="11"/>
        <rFont val="Times New Roman"/>
        <charset val="134"/>
      </rPr>
      <t xml:space="preserve">      </t>
    </r>
    <r>
      <rPr>
        <sz val="11"/>
        <rFont val="宋体"/>
        <charset val="134"/>
      </rPr>
      <t>城市公共设施</t>
    </r>
  </si>
  <si>
    <r>
      <rPr>
        <sz val="11"/>
        <rFont val="Times New Roman"/>
        <charset val="134"/>
      </rPr>
      <t xml:space="preserve">      </t>
    </r>
    <r>
      <rPr>
        <sz val="11"/>
        <rFont val="宋体"/>
        <charset val="134"/>
      </rPr>
      <t>城市环境卫生</t>
    </r>
  </si>
  <si>
    <r>
      <rPr>
        <sz val="11"/>
        <rFont val="Times New Roman"/>
        <charset val="134"/>
      </rPr>
      <t xml:space="preserve">      </t>
    </r>
    <r>
      <rPr>
        <sz val="11"/>
        <rFont val="宋体"/>
        <charset val="134"/>
      </rPr>
      <t>公有房屋</t>
    </r>
  </si>
  <si>
    <r>
      <rPr>
        <sz val="11"/>
        <rFont val="Times New Roman"/>
        <charset val="134"/>
      </rPr>
      <t xml:space="preserve">      </t>
    </r>
    <r>
      <rPr>
        <sz val="11"/>
        <rFont val="宋体"/>
        <charset val="134"/>
      </rPr>
      <t>城市防洪</t>
    </r>
  </si>
  <si>
    <r>
      <rPr>
        <sz val="11"/>
        <rFont val="Times New Roman"/>
        <charset val="134"/>
      </rPr>
      <t xml:space="preserve">      </t>
    </r>
    <r>
      <rPr>
        <sz val="11"/>
        <rFont val="宋体"/>
        <charset val="134"/>
      </rPr>
      <t>其他城市基础设施配套费安排的支出</t>
    </r>
  </si>
  <si>
    <r>
      <rPr>
        <sz val="11"/>
        <color rgb="FFFF0000"/>
        <rFont val="Times New Roman"/>
        <charset val="134"/>
      </rPr>
      <t xml:space="preserve">    </t>
    </r>
    <r>
      <rPr>
        <sz val="11"/>
        <color rgb="FFFF0000"/>
        <rFont val="宋体"/>
        <charset val="134"/>
      </rPr>
      <t>污水处理费收入安排的支出</t>
    </r>
  </si>
  <si>
    <r>
      <rPr>
        <sz val="11"/>
        <rFont val="Times New Roman"/>
        <charset val="134"/>
      </rPr>
      <t xml:space="preserve">      </t>
    </r>
    <r>
      <rPr>
        <sz val="11"/>
        <rFont val="宋体"/>
        <charset val="134"/>
      </rPr>
      <t>污水处理设施建设和运营</t>
    </r>
  </si>
  <si>
    <r>
      <rPr>
        <sz val="11"/>
        <rFont val="Times New Roman"/>
        <charset val="134"/>
      </rPr>
      <t xml:space="preserve">      </t>
    </r>
    <r>
      <rPr>
        <sz val="11"/>
        <rFont val="宋体"/>
        <charset val="134"/>
      </rPr>
      <t>代征手续费</t>
    </r>
  </si>
  <si>
    <r>
      <rPr>
        <sz val="11"/>
        <rFont val="Times New Roman"/>
        <charset val="134"/>
      </rPr>
      <t xml:space="preserve">      </t>
    </r>
    <r>
      <rPr>
        <sz val="11"/>
        <rFont val="宋体"/>
        <charset val="134"/>
      </rPr>
      <t>其他污水处理费安排的支出</t>
    </r>
  </si>
  <si>
    <r>
      <rPr>
        <sz val="11"/>
        <color rgb="FFFF0000"/>
        <rFont val="Times New Roman"/>
        <charset val="134"/>
      </rPr>
      <t xml:space="preserve">      </t>
    </r>
    <r>
      <rPr>
        <sz val="11"/>
        <color rgb="FFFF0000"/>
        <rFont val="宋体"/>
        <charset val="134"/>
      </rPr>
      <t>征地和拆迁补偿支出</t>
    </r>
  </si>
  <si>
    <r>
      <rPr>
        <sz val="11"/>
        <color rgb="FFFF0000"/>
        <rFont val="Times New Roman"/>
        <charset val="134"/>
      </rPr>
      <t xml:space="preserve">      </t>
    </r>
    <r>
      <rPr>
        <sz val="11"/>
        <color rgb="FFFF0000"/>
        <rFont val="宋体"/>
        <charset val="134"/>
      </rPr>
      <t>土地开发支出</t>
    </r>
  </si>
  <si>
    <r>
      <rPr>
        <sz val="11"/>
        <color rgb="FFFF0000"/>
        <rFont val="Times New Roman"/>
        <charset val="134"/>
      </rPr>
      <t xml:space="preserve">      </t>
    </r>
    <r>
      <rPr>
        <sz val="11"/>
        <color rgb="FFFF0000"/>
        <rFont val="宋体"/>
        <charset val="134"/>
      </rPr>
      <t>其他土地储备专项债券收入安排的支出</t>
    </r>
  </si>
  <si>
    <r>
      <rPr>
        <sz val="11"/>
        <color theme="1"/>
        <rFont val="Times New Roman"/>
        <charset val="134"/>
      </rPr>
      <t xml:space="preserve">      </t>
    </r>
    <r>
      <rPr>
        <sz val="11"/>
        <color rgb="FFFF0000"/>
        <rFont val="宋体"/>
        <charset val="134"/>
      </rPr>
      <t>其他棚户区改造专项债券收入安排的支出</t>
    </r>
  </si>
  <si>
    <r>
      <rPr>
        <sz val="11"/>
        <color rgb="FFFF0000"/>
        <rFont val="Times New Roman"/>
        <charset val="134"/>
      </rPr>
      <t xml:space="preserve">      </t>
    </r>
    <r>
      <rPr>
        <sz val="11"/>
        <color rgb="FFFF0000"/>
        <rFont val="宋体"/>
        <charset val="134"/>
      </rPr>
      <t>城市公共设施</t>
    </r>
  </si>
  <si>
    <r>
      <rPr>
        <sz val="11"/>
        <color rgb="FFFF0000"/>
        <rFont val="Times New Roman"/>
        <charset val="134"/>
      </rPr>
      <t xml:space="preserve">      </t>
    </r>
    <r>
      <rPr>
        <sz val="11"/>
        <color rgb="FFFF0000"/>
        <rFont val="宋体"/>
        <charset val="134"/>
      </rPr>
      <t>城市环境卫生</t>
    </r>
  </si>
  <si>
    <r>
      <rPr>
        <sz val="11"/>
        <color rgb="FFFF0000"/>
        <rFont val="Times New Roman"/>
        <charset val="134"/>
      </rPr>
      <t xml:space="preserve">      </t>
    </r>
    <r>
      <rPr>
        <sz val="11"/>
        <color rgb="FFFF0000"/>
        <rFont val="宋体"/>
        <charset val="134"/>
      </rPr>
      <t>公有房屋</t>
    </r>
  </si>
  <si>
    <r>
      <rPr>
        <sz val="11"/>
        <color rgb="FFFF0000"/>
        <rFont val="Times New Roman"/>
        <charset val="134"/>
      </rPr>
      <t xml:space="preserve">      </t>
    </r>
    <r>
      <rPr>
        <sz val="11"/>
        <color rgb="FFFF0000"/>
        <rFont val="宋体"/>
        <charset val="134"/>
      </rPr>
      <t>城市防洪</t>
    </r>
  </si>
  <si>
    <r>
      <rPr>
        <sz val="11"/>
        <color rgb="FFFF0000"/>
        <rFont val="Times New Roman"/>
        <charset val="134"/>
      </rPr>
      <t xml:space="preserve">      </t>
    </r>
    <r>
      <rPr>
        <sz val="11"/>
        <color rgb="FFFF0000"/>
        <rFont val="宋体"/>
        <charset val="134"/>
      </rPr>
      <t>其他城市基础设施配套费对应专项债务收入安排的支出</t>
    </r>
  </si>
  <si>
    <r>
      <rPr>
        <sz val="11"/>
        <color rgb="FFFF0000"/>
        <rFont val="Times New Roman"/>
        <charset val="134"/>
      </rPr>
      <t xml:space="preserve">      </t>
    </r>
    <r>
      <rPr>
        <sz val="11"/>
        <color rgb="FFFF0000"/>
        <rFont val="宋体"/>
        <charset val="134"/>
      </rPr>
      <t>污水处理设施建设和运营</t>
    </r>
  </si>
  <si>
    <r>
      <rPr>
        <sz val="11"/>
        <color rgb="FFFF0000"/>
        <rFont val="Times New Roman"/>
        <charset val="134"/>
      </rPr>
      <t xml:space="preserve">      </t>
    </r>
    <r>
      <rPr>
        <sz val="11"/>
        <color rgb="FFFF0000"/>
        <rFont val="宋体"/>
        <charset val="134"/>
      </rPr>
      <t>其他污水处理费对应专项债务收入安排的支出</t>
    </r>
  </si>
  <si>
    <r>
      <rPr>
        <sz val="11"/>
        <rFont val="Times New Roman"/>
        <charset val="134"/>
      </rPr>
      <t xml:space="preserve">      </t>
    </r>
    <r>
      <rPr>
        <sz val="11"/>
        <rFont val="宋体"/>
        <charset val="134"/>
      </rPr>
      <t>解决移民遗留问题</t>
    </r>
  </si>
  <si>
    <r>
      <rPr>
        <sz val="11"/>
        <rFont val="Times New Roman"/>
        <charset val="134"/>
      </rPr>
      <t xml:space="preserve">      </t>
    </r>
    <r>
      <rPr>
        <sz val="11"/>
        <rFont val="宋体"/>
        <charset val="134"/>
      </rPr>
      <t>库区防护工程维护</t>
    </r>
  </si>
  <si>
    <r>
      <rPr>
        <sz val="11"/>
        <rFont val="Times New Roman"/>
        <charset val="134"/>
      </rPr>
      <t xml:space="preserve">      </t>
    </r>
    <r>
      <rPr>
        <sz val="11"/>
        <rFont val="宋体"/>
        <charset val="134"/>
      </rPr>
      <t>其他大中型水库库区基金支出</t>
    </r>
  </si>
  <si>
    <r>
      <rPr>
        <sz val="11"/>
        <rFont val="Times New Roman"/>
        <charset val="134"/>
      </rPr>
      <t xml:space="preserve">      </t>
    </r>
    <r>
      <rPr>
        <sz val="11"/>
        <rFont val="宋体"/>
        <charset val="134"/>
      </rPr>
      <t>库区维护和管理</t>
    </r>
  </si>
  <si>
    <r>
      <rPr>
        <sz val="11"/>
        <rFont val="Times New Roman"/>
        <charset val="134"/>
      </rPr>
      <t xml:space="preserve">      </t>
    </r>
    <r>
      <rPr>
        <sz val="11"/>
        <rFont val="宋体"/>
        <charset val="134"/>
      </rPr>
      <t>其他三峡水库库区基金支出</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</si>
  <si>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</si>
  <si>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三峡工程后续工作</t>
    </r>
  </si>
  <si>
    <r>
      <rPr>
        <sz val="11"/>
        <rFont val="Times New Roman"/>
        <charset val="134"/>
      </rPr>
      <t xml:space="preserve">      </t>
    </r>
    <r>
      <rPr>
        <sz val="11"/>
        <rFont val="宋体"/>
        <charset val="134"/>
      </rPr>
      <t>地方重大水利工程建设</t>
    </r>
  </si>
  <si>
    <r>
      <rPr>
        <sz val="11"/>
        <rFont val="Times New Roman"/>
        <charset val="134"/>
      </rPr>
      <t xml:space="preserve">      </t>
    </r>
    <r>
      <rPr>
        <sz val="11"/>
        <rFont val="宋体"/>
        <charset val="134"/>
      </rPr>
      <t>其他重大水利工程建设基金支出</t>
    </r>
  </si>
  <si>
    <r>
      <rPr>
        <sz val="11"/>
        <color rgb="FFFF0000"/>
        <rFont val="Times New Roman"/>
        <charset val="134"/>
      </rPr>
      <t xml:space="preserve">      </t>
    </r>
    <r>
      <rPr>
        <sz val="11"/>
        <color rgb="FFFF0000"/>
        <rFont val="宋体"/>
        <charset val="134"/>
      </rPr>
      <t>其他大中型水库库区基金对应专项债务收入支出</t>
    </r>
  </si>
  <si>
    <r>
      <rPr>
        <sz val="11"/>
        <color rgb="FFFF0000"/>
        <rFont val="Times New Roman"/>
        <charset val="134"/>
      </rPr>
      <t xml:space="preserve">      </t>
    </r>
    <r>
      <rPr>
        <sz val="11"/>
        <color rgb="FFFF0000"/>
        <rFont val="宋体"/>
        <charset val="134"/>
      </rPr>
      <t>南水北调工程建设</t>
    </r>
  </si>
  <si>
    <r>
      <rPr>
        <sz val="11"/>
        <color rgb="FFFF0000"/>
        <rFont val="Times New Roman"/>
        <charset val="134"/>
      </rPr>
      <t xml:space="preserve">      </t>
    </r>
    <r>
      <rPr>
        <sz val="11"/>
        <color rgb="FFFF0000"/>
        <rFont val="宋体"/>
        <charset val="134"/>
      </rPr>
      <t>三峡工程后续工作</t>
    </r>
  </si>
  <si>
    <r>
      <rPr>
        <sz val="11"/>
        <color rgb="FFFF0000"/>
        <rFont val="Times New Roman"/>
        <charset val="134"/>
      </rPr>
      <t xml:space="preserve">      </t>
    </r>
    <r>
      <rPr>
        <sz val="11"/>
        <color rgb="FFFF0000"/>
        <rFont val="宋体"/>
        <charset val="134"/>
      </rPr>
      <t>地方重大水利工程建设</t>
    </r>
  </si>
  <si>
    <r>
      <rPr>
        <sz val="11"/>
        <color rgb="FFFF0000"/>
        <rFont val="Times New Roman"/>
        <charset val="134"/>
      </rPr>
      <t xml:space="preserve">      </t>
    </r>
    <r>
      <rPr>
        <sz val="11"/>
        <color rgb="FFFF0000"/>
        <rFont val="宋体"/>
        <charset val="134"/>
      </rPr>
      <t>其他重大水利工程建设基金对应专项债务收入支出</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</si>
  <si>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</si>
  <si>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</si>
  <si>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公路还贷</t>
    </r>
  </si>
  <si>
    <r>
      <rPr>
        <sz val="11"/>
        <rFont val="Times New Roman"/>
        <charset val="134"/>
      </rPr>
      <t xml:space="preserve">      </t>
    </r>
    <r>
      <rPr>
        <sz val="11"/>
        <rFont val="宋体"/>
        <charset val="134"/>
      </rPr>
      <t>其他海南省高等级公路车辆通行附加费安排的支出</t>
    </r>
  </si>
  <si>
    <r>
      <rPr>
        <sz val="11"/>
        <rFont val="Times New Roman"/>
        <charset val="134"/>
      </rPr>
      <t xml:space="preserve">      </t>
    </r>
    <r>
      <rPr>
        <sz val="11"/>
        <rFont val="宋体"/>
        <charset val="134"/>
      </rPr>
      <t>政府还贷公路养护</t>
    </r>
  </si>
  <si>
    <r>
      <rPr>
        <sz val="11"/>
        <rFont val="Times New Roman"/>
        <charset val="134"/>
      </rPr>
      <t xml:space="preserve">      </t>
    </r>
    <r>
      <rPr>
        <sz val="11"/>
        <rFont val="宋体"/>
        <charset val="134"/>
      </rPr>
      <t>政府还贷公路管理</t>
    </r>
  </si>
  <si>
    <r>
      <rPr>
        <sz val="11"/>
        <rFont val="Times New Roman"/>
        <charset val="134"/>
      </rPr>
      <t xml:space="preserve">      </t>
    </r>
    <r>
      <rPr>
        <sz val="11"/>
        <rFont val="宋体"/>
        <charset val="134"/>
      </rPr>
      <t>其他车辆通行费安排的支出</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</si>
  <si>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</si>
  <si>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航道建设和维护</t>
    </r>
  </si>
  <si>
    <r>
      <rPr>
        <sz val="11"/>
        <rFont val="Times New Roman"/>
        <charset val="134"/>
      </rPr>
      <t xml:space="preserve">      </t>
    </r>
    <r>
      <rPr>
        <sz val="11"/>
        <rFont val="宋体"/>
        <charset val="134"/>
      </rPr>
      <t>航运保障系统建设</t>
    </r>
  </si>
  <si>
    <r>
      <rPr>
        <sz val="11"/>
        <rFont val="Times New Roman"/>
        <charset val="134"/>
      </rPr>
      <t xml:space="preserve">      </t>
    </r>
    <r>
      <rPr>
        <sz val="11"/>
        <rFont val="宋体"/>
        <charset val="134"/>
      </rPr>
      <t>其他港口建设费安排的支出</t>
    </r>
  </si>
  <si>
    <r>
      <rPr>
        <sz val="11"/>
        <rFont val="Times New Roman"/>
        <charset val="134"/>
      </rPr>
      <t xml:space="preserve">      </t>
    </r>
    <r>
      <rPr>
        <sz val="11"/>
        <rFont val="宋体"/>
        <charset val="134"/>
      </rPr>
      <t>铁路建设投资</t>
    </r>
  </si>
  <si>
    <r>
      <rPr>
        <sz val="11"/>
        <rFont val="Times New Roman"/>
        <charset val="134"/>
      </rPr>
      <t xml:space="preserve">      </t>
    </r>
    <r>
      <rPr>
        <sz val="11"/>
        <rFont val="宋体"/>
        <charset val="134"/>
      </rPr>
      <t>购置铁路机车车辆</t>
    </r>
  </si>
  <si>
    <r>
      <rPr>
        <sz val="11"/>
        <rFont val="Times New Roman"/>
        <charset val="134"/>
      </rPr>
      <t xml:space="preserve">      </t>
    </r>
    <r>
      <rPr>
        <sz val="11"/>
        <rFont val="宋体"/>
        <charset val="134"/>
      </rPr>
      <t>铁路还贷</t>
    </r>
  </si>
  <si>
    <r>
      <rPr>
        <sz val="11"/>
        <rFont val="Times New Roman"/>
        <charset val="134"/>
      </rPr>
      <t xml:space="preserve">      </t>
    </r>
    <r>
      <rPr>
        <sz val="11"/>
        <rFont val="宋体"/>
        <charset val="134"/>
      </rPr>
      <t>建设项目铺底资金</t>
    </r>
  </si>
  <si>
    <r>
      <rPr>
        <sz val="11"/>
        <rFont val="Times New Roman"/>
        <charset val="134"/>
      </rPr>
      <t xml:space="preserve">      </t>
    </r>
    <r>
      <rPr>
        <sz val="11"/>
        <rFont val="宋体"/>
        <charset val="134"/>
      </rPr>
      <t>勘测设计</t>
    </r>
  </si>
  <si>
    <r>
      <rPr>
        <sz val="11"/>
        <rFont val="Times New Roman"/>
        <charset val="134"/>
      </rPr>
      <t xml:space="preserve">      </t>
    </r>
    <r>
      <rPr>
        <sz val="11"/>
        <rFont val="宋体"/>
        <charset val="134"/>
      </rPr>
      <t>注册资本金</t>
    </r>
  </si>
  <si>
    <r>
      <rPr>
        <sz val="11"/>
        <rFont val="Times New Roman"/>
        <charset val="134"/>
      </rPr>
      <t xml:space="preserve">      </t>
    </r>
    <r>
      <rPr>
        <sz val="11"/>
        <rFont val="宋体"/>
        <charset val="134"/>
      </rPr>
      <t>周转资金</t>
    </r>
  </si>
  <si>
    <r>
      <rPr>
        <sz val="11"/>
        <rFont val="Times New Roman"/>
        <charset val="134"/>
      </rPr>
      <t xml:space="preserve">      </t>
    </r>
    <r>
      <rPr>
        <sz val="11"/>
        <rFont val="宋体"/>
        <charset val="134"/>
      </rPr>
      <t>其他铁路建设基金支出</t>
    </r>
  </si>
  <si>
    <r>
      <rPr>
        <sz val="11"/>
        <rFont val="Times New Roman"/>
        <charset val="134"/>
      </rPr>
      <t xml:space="preserve">      </t>
    </r>
    <r>
      <rPr>
        <sz val="11"/>
        <rFont val="宋体"/>
        <charset val="134"/>
      </rPr>
      <t>应急处置费用</t>
    </r>
  </si>
  <si>
    <r>
      <rPr>
        <sz val="11"/>
        <rFont val="Times New Roman"/>
        <charset val="134"/>
      </rPr>
      <t xml:space="preserve">      </t>
    </r>
    <r>
      <rPr>
        <sz val="11"/>
        <rFont val="宋体"/>
        <charset val="134"/>
      </rPr>
      <t>控制清除污染</t>
    </r>
  </si>
  <si>
    <r>
      <rPr>
        <sz val="11"/>
        <rFont val="Times New Roman"/>
        <charset val="134"/>
      </rPr>
      <t xml:space="preserve">      </t>
    </r>
    <r>
      <rPr>
        <sz val="11"/>
        <rFont val="宋体"/>
        <charset val="134"/>
      </rPr>
      <t>损失补偿</t>
    </r>
  </si>
  <si>
    <r>
      <rPr>
        <sz val="11"/>
        <rFont val="Times New Roman"/>
        <charset val="134"/>
      </rPr>
      <t xml:space="preserve">      </t>
    </r>
    <r>
      <rPr>
        <sz val="11"/>
        <rFont val="宋体"/>
        <charset val="134"/>
      </rPr>
      <t>生态恢复</t>
    </r>
  </si>
  <si>
    <r>
      <rPr>
        <sz val="11"/>
        <rFont val="Times New Roman"/>
        <charset val="134"/>
      </rPr>
      <t xml:space="preserve">      </t>
    </r>
    <r>
      <rPr>
        <sz val="11"/>
        <rFont val="宋体"/>
        <charset val="134"/>
      </rPr>
      <t>监视监测</t>
    </r>
  </si>
  <si>
    <r>
      <rPr>
        <sz val="11"/>
        <rFont val="Times New Roman"/>
        <charset val="134"/>
      </rPr>
      <t xml:space="preserve">      </t>
    </r>
    <r>
      <rPr>
        <sz val="11"/>
        <rFont val="宋体"/>
        <charset val="134"/>
      </rPr>
      <t>其他船舶油污损害赔偿基金支出</t>
    </r>
  </si>
  <si>
    <r>
      <rPr>
        <sz val="11"/>
        <rFont val="Times New Roman"/>
        <charset val="134"/>
      </rPr>
      <t xml:space="preserve">      </t>
    </r>
    <r>
      <rPr>
        <sz val="11"/>
        <rFont val="宋体"/>
        <charset val="134"/>
      </rPr>
      <t>民航机场建设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</si>
  <si>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</si>
  <si>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民航安全</t>
    </r>
  </si>
  <si>
    <r>
      <rPr>
        <sz val="11"/>
        <rFont val="Times New Roman"/>
        <charset val="134"/>
      </rPr>
      <t xml:space="preserve">      </t>
    </r>
    <r>
      <rPr>
        <sz val="11"/>
        <rFont val="宋体"/>
        <charset val="134"/>
      </rPr>
      <t>航线和机场补贴</t>
    </r>
  </si>
  <si>
    <r>
      <rPr>
        <sz val="11"/>
        <rFont val="Times New Roman"/>
        <charset val="134"/>
      </rPr>
      <t xml:space="preserve">      </t>
    </r>
    <r>
      <rPr>
        <sz val="11"/>
        <rFont val="宋体"/>
        <charset val="134"/>
      </rPr>
      <t>民航节能减排</t>
    </r>
  </si>
  <si>
    <r>
      <rPr>
        <sz val="11"/>
        <rFont val="Times New Roman"/>
        <charset val="134"/>
      </rPr>
      <t xml:space="preserve">      </t>
    </r>
    <r>
      <rPr>
        <sz val="11"/>
        <rFont val="宋体"/>
        <charset val="134"/>
      </rPr>
      <t>通用航空发展</t>
    </r>
  </si>
  <si>
    <r>
      <rPr>
        <sz val="11"/>
        <rFont val="Times New Roman"/>
        <charset val="134"/>
      </rPr>
      <t xml:space="preserve">      </t>
    </r>
    <r>
      <rPr>
        <sz val="11"/>
        <rFont val="宋体"/>
        <charset val="134"/>
      </rPr>
      <t>征管经费</t>
    </r>
  </si>
  <si>
    <r>
      <rPr>
        <sz val="11"/>
        <rFont val="Times New Roman"/>
        <charset val="134"/>
      </rPr>
      <t xml:space="preserve">      </t>
    </r>
    <r>
      <rPr>
        <sz val="11"/>
        <rFont val="宋体"/>
        <charset val="134"/>
      </rPr>
      <t>其他民航发展基金支出</t>
    </r>
  </si>
  <si>
    <r>
      <rPr>
        <sz val="11"/>
        <color rgb="FFFF0000"/>
        <rFont val="Times New Roman"/>
        <charset val="134"/>
      </rPr>
      <t xml:space="preserve">      </t>
    </r>
    <r>
      <rPr>
        <sz val="11"/>
        <color rgb="FFFF0000"/>
        <rFont val="宋体"/>
        <charset val="134"/>
      </rPr>
      <t>公路建设</t>
    </r>
  </si>
  <si>
    <r>
      <rPr>
        <sz val="11"/>
        <color rgb="FFFF0000"/>
        <rFont val="Times New Roman"/>
        <charset val="134"/>
      </rPr>
      <t xml:space="preserve">      </t>
    </r>
    <r>
      <rPr>
        <sz val="11"/>
        <color rgb="FFFF0000"/>
        <rFont val="宋体"/>
        <charset val="134"/>
      </rPr>
      <t>其他海南省高等级公路车辆通行附加费对应专项债务收入安排的支出</t>
    </r>
  </si>
  <si>
    <r>
      <rPr>
        <sz val="11"/>
        <color rgb="FFFF0000"/>
        <rFont val="Times New Roman"/>
        <charset val="134"/>
      </rPr>
      <t xml:space="preserve">      </t>
    </r>
    <r>
      <rPr>
        <sz val="11"/>
        <color rgb="FFFF0000"/>
        <rFont val="宋体"/>
        <charset val="134"/>
      </rPr>
      <t>其他政府收费公路专项债券收入安排的支出</t>
    </r>
  </si>
  <si>
    <r>
      <rPr>
        <sz val="11"/>
        <color rgb="FFFF0000"/>
        <rFont val="Times New Roman"/>
        <charset val="134"/>
      </rPr>
      <t xml:space="preserve">      </t>
    </r>
    <r>
      <rPr>
        <sz val="11"/>
        <color rgb="FFFF0000"/>
        <rFont val="宋体"/>
        <charset val="134"/>
      </rPr>
      <t>港口设施</t>
    </r>
  </si>
  <si>
    <r>
      <rPr>
        <sz val="11"/>
        <color rgb="FFFF0000"/>
        <rFont val="Times New Roman"/>
        <charset val="134"/>
      </rPr>
      <t xml:space="preserve">      </t>
    </r>
    <r>
      <rPr>
        <sz val="11"/>
        <color rgb="FFFF0000"/>
        <rFont val="宋体"/>
        <charset val="134"/>
      </rPr>
      <t>航运保障系统建设</t>
    </r>
  </si>
  <si>
    <r>
      <rPr>
        <sz val="11"/>
        <color rgb="FFFF0000"/>
        <rFont val="Times New Roman"/>
        <charset val="134"/>
      </rPr>
      <t xml:space="preserve">      </t>
    </r>
    <r>
      <rPr>
        <sz val="11"/>
        <color rgb="FFFF0000"/>
        <rFont val="宋体"/>
        <charset val="134"/>
      </rPr>
      <t>其他港口建设费对应专项债务收入安排的支出</t>
    </r>
  </si>
  <si>
    <r>
      <rPr>
        <sz val="11"/>
        <rFont val="Times New Roman"/>
        <charset val="134"/>
      </rPr>
      <t xml:space="preserve">      </t>
    </r>
    <r>
      <rPr>
        <sz val="11"/>
        <rFont val="宋体"/>
        <charset val="134"/>
      </rPr>
      <t>地方农网还贷资金支出</t>
    </r>
  </si>
  <si>
    <r>
      <rPr>
        <sz val="11"/>
        <rFont val="Times New Roman"/>
        <charset val="134"/>
      </rPr>
      <t xml:space="preserve">      </t>
    </r>
    <r>
      <rPr>
        <sz val="11"/>
        <rFont val="宋体"/>
        <charset val="134"/>
      </rPr>
      <t>其他农网还贷资金支出</t>
    </r>
  </si>
  <si>
    <r>
      <rPr>
        <sz val="11"/>
        <rFont val="宋体"/>
        <charset val="134"/>
      </rPr>
      <t>八、其他支出</t>
    </r>
  </si>
  <si>
    <r>
      <rPr>
        <sz val="11"/>
        <color rgb="FFFF0000"/>
        <rFont val="Times New Roman"/>
        <charset val="134"/>
      </rPr>
      <t xml:space="preserve">    </t>
    </r>
    <r>
      <rPr>
        <sz val="11"/>
        <color rgb="FFFF0000"/>
        <rFont val="宋体"/>
        <charset val="134"/>
      </rPr>
      <t>其他政府性基金安排的支出</t>
    </r>
  </si>
  <si>
    <r>
      <rPr>
        <sz val="11"/>
        <color indexed="8"/>
        <rFont val="Times New Roman"/>
        <charset val="134"/>
      </rPr>
      <t xml:space="preserve">      </t>
    </r>
    <r>
      <rPr>
        <sz val="11"/>
        <color indexed="8"/>
        <rFont val="宋体"/>
        <charset val="134"/>
      </rPr>
      <t>福利彩票发行机构的业务费支出</t>
    </r>
  </si>
  <si>
    <r>
      <rPr>
        <sz val="11"/>
        <rFont val="Times New Roman"/>
        <charset val="134"/>
      </rPr>
      <t xml:space="preserve">      </t>
    </r>
    <r>
      <rPr>
        <sz val="11"/>
        <rFont val="宋体"/>
        <charset val="134"/>
      </rPr>
      <t>体育彩票发行机构的业务费支出</t>
    </r>
  </si>
  <si>
    <r>
      <rPr>
        <sz val="11"/>
        <rFont val="Times New Roman"/>
        <charset val="134"/>
      </rPr>
      <t xml:space="preserve">      </t>
    </r>
    <r>
      <rPr>
        <sz val="11"/>
        <rFont val="宋体"/>
        <charset val="134"/>
      </rPr>
      <t>福利彩票销售机构的业务费支出</t>
    </r>
  </si>
  <si>
    <r>
      <rPr>
        <sz val="11"/>
        <rFont val="Times New Roman"/>
        <charset val="134"/>
      </rPr>
      <t xml:space="preserve">      </t>
    </r>
    <r>
      <rPr>
        <sz val="11"/>
        <rFont val="宋体"/>
        <charset val="134"/>
      </rPr>
      <t>体育彩票销售机构的业务费支出</t>
    </r>
  </si>
  <si>
    <r>
      <rPr>
        <sz val="11"/>
        <rFont val="Times New Roman"/>
        <charset val="134"/>
      </rPr>
      <t xml:space="preserve">      </t>
    </r>
    <r>
      <rPr>
        <sz val="11"/>
        <rFont val="宋体"/>
        <charset val="134"/>
      </rPr>
      <t>彩票兑奖周转金支出</t>
    </r>
  </si>
  <si>
    <r>
      <rPr>
        <sz val="11"/>
        <rFont val="Times New Roman"/>
        <charset val="134"/>
      </rPr>
      <t xml:space="preserve">      </t>
    </r>
    <r>
      <rPr>
        <sz val="11"/>
        <rFont val="宋体"/>
        <charset val="134"/>
      </rPr>
      <t>彩票发行销售风险基金支出</t>
    </r>
  </si>
  <si>
    <r>
      <rPr>
        <sz val="11"/>
        <rFont val="Times New Roman"/>
        <charset val="134"/>
      </rPr>
      <t xml:space="preserve">      </t>
    </r>
    <r>
      <rPr>
        <sz val="11"/>
        <rFont val="宋体"/>
        <charset val="134"/>
      </rPr>
      <t>彩票市场调控资金支出</t>
    </r>
  </si>
  <si>
    <r>
      <rPr>
        <sz val="11"/>
        <rFont val="Times New Roman"/>
        <charset val="134"/>
      </rPr>
      <t xml:space="preserve">      </t>
    </r>
    <r>
      <rPr>
        <sz val="11"/>
        <rFont val="宋体"/>
        <charset val="134"/>
      </rPr>
      <t>其他彩票发行销售机构业务费安排的支出</t>
    </r>
  </si>
  <si>
    <r>
      <rPr>
        <sz val="11"/>
        <color indexed="8"/>
        <rFont val="Times New Roman"/>
        <charset val="134"/>
      </rPr>
      <t xml:space="preserve">      </t>
    </r>
    <r>
      <rPr>
        <sz val="11"/>
        <color indexed="8"/>
        <rFont val="宋体"/>
        <charset val="134"/>
      </rPr>
      <t>用于社会福利的彩票公益金支出</t>
    </r>
  </si>
  <si>
    <r>
      <rPr>
        <sz val="11"/>
        <rFont val="Times New Roman"/>
        <charset val="134"/>
      </rPr>
      <t xml:space="preserve">      </t>
    </r>
    <r>
      <rPr>
        <sz val="11"/>
        <rFont val="宋体"/>
        <charset val="134"/>
      </rPr>
      <t>用于体育事业的彩票公益金支出</t>
    </r>
  </si>
  <si>
    <r>
      <rPr>
        <sz val="11"/>
        <rFont val="Times New Roman"/>
        <charset val="134"/>
      </rPr>
      <t xml:space="preserve">      </t>
    </r>
    <r>
      <rPr>
        <sz val="11"/>
        <rFont val="宋体"/>
        <charset val="134"/>
      </rPr>
      <t>用于教育事业的彩票公益金支出</t>
    </r>
  </si>
  <si>
    <r>
      <rPr>
        <sz val="11"/>
        <rFont val="Times New Roman"/>
        <charset val="134"/>
      </rPr>
      <t xml:space="preserve">      </t>
    </r>
    <r>
      <rPr>
        <sz val="11"/>
        <rFont val="宋体"/>
        <charset val="134"/>
      </rPr>
      <t>用于红十字事业的彩票公益金支出</t>
    </r>
  </si>
  <si>
    <r>
      <rPr>
        <sz val="11"/>
        <rFont val="Times New Roman"/>
        <charset val="134"/>
      </rPr>
      <t xml:space="preserve">      </t>
    </r>
    <r>
      <rPr>
        <sz val="11"/>
        <rFont val="宋体"/>
        <charset val="134"/>
      </rPr>
      <t>用于残疾人事业的彩票公益金支出</t>
    </r>
  </si>
  <si>
    <r>
      <rPr>
        <sz val="11"/>
        <rFont val="Times New Roman"/>
        <charset val="134"/>
      </rPr>
      <t xml:space="preserve">      </t>
    </r>
    <r>
      <rPr>
        <sz val="11"/>
        <rFont val="宋体"/>
        <charset val="134"/>
      </rPr>
      <t>用于文化事业的彩票公益金支出</t>
    </r>
  </si>
  <si>
    <r>
      <rPr>
        <sz val="11"/>
        <rFont val="Times New Roman"/>
        <charset val="134"/>
      </rPr>
      <t xml:space="preserve">      </t>
    </r>
    <r>
      <rPr>
        <sz val="11"/>
        <rFont val="宋体"/>
        <charset val="134"/>
      </rPr>
      <t>用于扶贫的彩票公益金支出</t>
    </r>
  </si>
  <si>
    <r>
      <rPr>
        <sz val="11"/>
        <rFont val="Times New Roman"/>
        <charset val="134"/>
      </rPr>
      <t xml:space="preserve">      </t>
    </r>
    <r>
      <rPr>
        <sz val="11"/>
        <rFont val="宋体"/>
        <charset val="134"/>
      </rPr>
      <t>用于法律援助的彩票公益金支出</t>
    </r>
  </si>
  <si>
    <r>
      <rPr>
        <sz val="11"/>
        <rFont val="Times New Roman"/>
        <charset val="134"/>
      </rPr>
      <t xml:space="preserve">      </t>
    </r>
    <r>
      <rPr>
        <sz val="11"/>
        <rFont val="宋体"/>
        <charset val="134"/>
      </rPr>
      <t>用于城乡医疗救助的的彩票公益金支出</t>
    </r>
  </si>
  <si>
    <r>
      <rPr>
        <sz val="11"/>
        <rFont val="Times New Roman"/>
        <charset val="134"/>
      </rPr>
      <t xml:space="preserve">      </t>
    </r>
    <r>
      <rPr>
        <sz val="11"/>
        <rFont val="宋体"/>
        <charset val="134"/>
      </rPr>
      <t>用于其他社会公益事业的彩票公益金支出</t>
    </r>
  </si>
  <si>
    <r>
      <rPr>
        <sz val="11"/>
        <rFont val="宋体"/>
        <charset val="134"/>
      </rPr>
      <t>九、债务付息支出</t>
    </r>
  </si>
  <si>
    <r>
      <rPr>
        <sz val="11"/>
        <rFont val="Times New Roman"/>
        <charset val="134"/>
      </rPr>
      <t xml:space="preserve">      </t>
    </r>
    <r>
      <rPr>
        <sz val="11"/>
        <rFont val="宋体"/>
        <charset val="134"/>
      </rPr>
      <t>海南省高等级公路车辆通行附加费债务付息支出</t>
    </r>
  </si>
  <si>
    <r>
      <rPr>
        <sz val="11"/>
        <rFont val="Times New Roman"/>
        <charset val="134"/>
      </rPr>
      <t xml:space="preserve">      </t>
    </r>
    <r>
      <rPr>
        <sz val="11"/>
        <rFont val="宋体"/>
        <charset val="134"/>
      </rPr>
      <t>港口建设费债务付息支出</t>
    </r>
  </si>
  <si>
    <t xml:space="preserve">      ……</t>
  </si>
  <si>
    <r>
      <rPr>
        <sz val="11"/>
        <color rgb="FFFF0000"/>
        <rFont val="Times New Roman"/>
        <charset val="134"/>
      </rPr>
      <t xml:space="preserve">      </t>
    </r>
    <r>
      <rPr>
        <sz val="11"/>
        <color rgb="FFFF0000"/>
        <rFont val="宋体"/>
        <charset val="134"/>
      </rPr>
      <t>棚户区改造专项债券付息支出</t>
    </r>
  </si>
  <si>
    <r>
      <rPr>
        <sz val="11"/>
        <rFont val="Times New Roman"/>
        <charset val="134"/>
      </rPr>
      <t xml:space="preserve">      </t>
    </r>
    <r>
      <rPr>
        <sz val="11"/>
        <rFont val="宋体"/>
        <charset val="134"/>
      </rPr>
      <t>其他地方自行试点项目收益专项债券付息支出</t>
    </r>
  </si>
  <si>
    <r>
      <rPr>
        <sz val="11"/>
        <rFont val="Times New Roman"/>
        <charset val="134"/>
      </rPr>
      <t xml:space="preserve">      </t>
    </r>
    <r>
      <rPr>
        <sz val="11"/>
        <rFont val="宋体"/>
        <charset val="134"/>
      </rPr>
      <t>其他政府性基金债务付息支出</t>
    </r>
  </si>
  <si>
    <r>
      <rPr>
        <sz val="11"/>
        <rFont val="宋体"/>
        <charset val="134"/>
      </rPr>
      <t>十、债务发行费用支出</t>
    </r>
  </si>
  <si>
    <r>
      <rPr>
        <sz val="11"/>
        <rFont val="Times New Roman"/>
        <charset val="134"/>
      </rPr>
      <t xml:space="preserve">      </t>
    </r>
    <r>
      <rPr>
        <sz val="11"/>
        <rFont val="宋体"/>
        <charset val="134"/>
      </rPr>
      <t>海南省高等级公路车辆通行附加费债务发行费用支出</t>
    </r>
  </si>
  <si>
    <r>
      <rPr>
        <sz val="11"/>
        <rFont val="Times New Roman"/>
        <charset val="134"/>
      </rPr>
      <t xml:space="preserve">      </t>
    </r>
    <r>
      <rPr>
        <sz val="11"/>
        <rFont val="宋体"/>
        <charset val="134"/>
      </rPr>
      <t>港口建设费债务发行费用支出</t>
    </r>
  </si>
  <si>
    <r>
      <rPr>
        <sz val="11"/>
        <rFont val="Times New Roman"/>
        <charset val="134"/>
      </rPr>
      <t xml:space="preserve">      </t>
    </r>
    <r>
      <rPr>
        <sz val="11"/>
        <rFont val="宋体"/>
        <charset val="134"/>
      </rPr>
      <t>其他地方自行试点项目收益专项债务发行费用支出</t>
    </r>
  </si>
  <si>
    <r>
      <rPr>
        <sz val="11"/>
        <rFont val="Times New Roman"/>
        <charset val="134"/>
      </rPr>
      <t xml:space="preserve">      </t>
    </r>
    <r>
      <rPr>
        <sz val="11"/>
        <rFont val="宋体"/>
        <charset val="134"/>
      </rPr>
      <t>其他政府性基金债务发行费用支出</t>
    </r>
  </si>
  <si>
    <r>
      <rPr>
        <sz val="18"/>
        <rFont val="Times New Roman"/>
        <charset val="134"/>
      </rPr>
      <t>2019</t>
    </r>
    <r>
      <rPr>
        <sz val="18"/>
        <rFont val="方正小标宋简体"/>
        <charset val="134"/>
      </rPr>
      <t>年政府性基金预算专项资金预算表</t>
    </r>
  </si>
  <si>
    <t>2019年政府性基金转移支付预算表</t>
  </si>
  <si>
    <r>
      <rPr>
        <sz val="11"/>
        <rFont val="黑体"/>
        <charset val="134"/>
      </rPr>
      <t>当年预算收入安排</t>
    </r>
  </si>
  <si>
    <r>
      <rPr>
        <sz val="11"/>
        <rFont val="黑体"/>
        <charset val="134"/>
      </rPr>
      <t>转移支付收入安排</t>
    </r>
  </si>
  <si>
    <r>
      <rPr>
        <sz val="11"/>
        <rFont val="黑体"/>
        <charset val="134"/>
      </rPr>
      <t>上年结余</t>
    </r>
  </si>
  <si>
    <r>
      <rPr>
        <sz val="11"/>
        <rFont val="Times New Roman"/>
        <charset val="134"/>
      </rPr>
      <t xml:space="preserve">    </t>
    </r>
    <r>
      <rPr>
        <sz val="11"/>
        <color rgb="FFFF0000"/>
        <rFont val="宋体"/>
        <charset val="134"/>
      </rPr>
      <t>国家电影事业发展专项资金安排的支出</t>
    </r>
  </si>
  <si>
    <r>
      <rPr>
        <sz val="11"/>
        <rFont val="Times New Roman"/>
        <charset val="134"/>
      </rPr>
      <t xml:space="preserve">   </t>
    </r>
    <r>
      <rPr>
        <sz val="11"/>
        <color rgb="FFFF0000"/>
        <rFont val="Times New Roman"/>
        <charset val="134"/>
      </rPr>
      <t xml:space="preserve"> </t>
    </r>
    <r>
      <rPr>
        <sz val="11"/>
        <color rgb="FFFF0000"/>
        <rFont val="宋体"/>
        <charset val="134"/>
      </rPr>
      <t>旅游发展基金支出</t>
    </r>
  </si>
  <si>
    <r>
      <rPr>
        <sz val="11"/>
        <color rgb="FFFF0000"/>
        <rFont val="Times New Roman"/>
        <charset val="134"/>
      </rPr>
      <t xml:space="preserve">    </t>
    </r>
    <r>
      <rPr>
        <sz val="11"/>
        <color rgb="FFFF0000"/>
        <rFont val="宋体"/>
        <charset val="134"/>
      </rPr>
      <t>国家电影事业发展专项资金对应专项债务收入安排的支出</t>
    </r>
  </si>
  <si>
    <t>2019年社会保险基金收入预算表</t>
  </si>
  <si>
    <t>填报单位:</t>
  </si>
  <si>
    <t>单位：</t>
  </si>
  <si>
    <t>元</t>
  </si>
  <si>
    <t>项         目</t>
  </si>
  <si>
    <t>2018年预算数</t>
  </si>
  <si>
    <t>2018年调整后预算数</t>
  </si>
  <si>
    <t>当期执行数</t>
  </si>
  <si>
    <t>累计执行数</t>
  </si>
  <si>
    <t>上年同期累计执行数</t>
  </si>
  <si>
    <t>预算执行进度(%)</t>
  </si>
  <si>
    <t>比上年同期增长(%)</t>
  </si>
  <si>
    <t>一、期初余额</t>
  </si>
  <si>
    <t>二、当期收入</t>
  </si>
  <si>
    <t xml:space="preserve">      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</si>
  <si>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</si>
  <si>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</si>
  <si>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</si>
  <si>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</si>
  <si>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</si>
  <si>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7、中央调剂资金收入（省级专用）</t>
  </si>
  <si>
    <t>×</t>
  </si>
  <si>
    <t xml:space="preserve">      8、中央调剂基金收入（中央专用）</t>
  </si>
  <si>
    <t>三、当期支出</t>
  </si>
  <si>
    <t xml:space="preserve">      1.社会保险待遇支出</t>
  </si>
  <si>
    <t xml:space="preserve">      2.其他支出</t>
  </si>
  <si>
    <t xml:space="preserve">      3.转移支出</t>
  </si>
  <si>
    <t xml:space="preserve">      4、中央调剂基金支出（中央专用）</t>
  </si>
  <si>
    <t xml:space="preserve">      5、中央调剂资金支出（省级专用）</t>
  </si>
  <si>
    <t>四、当期收支结余</t>
  </si>
  <si>
    <t>五、期末滚存结余</t>
  </si>
  <si>
    <t>第 1 页</t>
  </si>
  <si>
    <t>2019年县级社会保障基金支出预算表</t>
  </si>
  <si>
    <t>社会保障           基金名称</t>
  </si>
  <si>
    <t>上年滚存节余</t>
  </si>
  <si>
    <t>预  计              支  出</t>
  </si>
  <si>
    <t>备   注</t>
  </si>
  <si>
    <t>企业养老保险基金</t>
  </si>
  <si>
    <t>省级统筹</t>
  </si>
  <si>
    <t>机关事业养老保险基金</t>
  </si>
  <si>
    <t>城乡居民养老保险基金</t>
  </si>
  <si>
    <t>失业保险基金</t>
  </si>
  <si>
    <t>工伤保险基金</t>
  </si>
  <si>
    <t>市级统筹</t>
  </si>
  <si>
    <t>城乡居民医保基金</t>
  </si>
  <si>
    <t>缴费220元/人</t>
  </si>
  <si>
    <t>职工医保基金</t>
  </si>
  <si>
    <t>生育保险基金</t>
  </si>
  <si>
    <t>两退人员医保基金</t>
  </si>
  <si>
    <t>职工医院暂垫</t>
  </si>
  <si>
    <t>再就业基金</t>
  </si>
  <si>
    <t>合    计</t>
  </si>
  <si>
    <t>2019年县级社会保障基金预算总表</t>
  </si>
  <si>
    <t>收            入</t>
  </si>
  <si>
    <t>预计滚    存节余</t>
  </si>
  <si>
    <t>预计征缴</t>
  </si>
  <si>
    <t>财政补贴</t>
  </si>
  <si>
    <t>合 计</t>
  </si>
  <si>
    <t>上级</t>
  </si>
  <si>
    <t>县本级</t>
  </si>
  <si>
    <t>企业养老         保险基金</t>
  </si>
  <si>
    <t>失业保险             基    金</t>
  </si>
  <si>
    <t>工伤保险          基    金</t>
  </si>
  <si>
    <t>城乡居民          医保基金</t>
  </si>
  <si>
    <t>职工医保           基    金</t>
  </si>
  <si>
    <t>生育保险          基    金</t>
  </si>
  <si>
    <t>两退人员          医保基金</t>
  </si>
  <si>
    <t xml:space="preserve">                                2019年国有资本经营预算收入表</t>
  </si>
  <si>
    <r>
      <rPr>
        <sz val="10"/>
        <rFont val="宋体"/>
        <charset val="134"/>
      </rPr>
      <t>财资地预</t>
    </r>
    <r>
      <rPr>
        <sz val="10"/>
        <rFont val="Times New Roman"/>
        <charset val="0"/>
      </rPr>
      <t>02</t>
    </r>
    <r>
      <rPr>
        <sz val="10"/>
        <rFont val="宋体"/>
        <charset val="134"/>
      </rPr>
      <t>表</t>
    </r>
  </si>
  <si>
    <t>填报单位：</t>
  </si>
  <si>
    <t>金额单位：万元</t>
  </si>
  <si>
    <t>科目编码</t>
  </si>
  <si>
    <t>科目名称</t>
  </si>
  <si>
    <t>行次</t>
  </si>
  <si>
    <t>2018年执行数</t>
  </si>
  <si>
    <t>2019年预算数</t>
  </si>
  <si>
    <t>预算数为执行数的%</t>
  </si>
  <si>
    <t>小计</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</si>
  <si>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</si>
  <si>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</si>
  <si>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</si>
  <si>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</si>
  <si>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</si>
  <si>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</si>
  <si>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</si>
  <si>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</si>
  <si>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0"/>
      </rPr>
      <t xml:space="preserve">          </t>
    </r>
    <r>
      <rPr>
        <sz val="10"/>
        <rFont val="宋体"/>
        <charset val="134"/>
      </rPr>
      <t>国有控股公司股利、股息收入</t>
    </r>
  </si>
  <si>
    <r>
      <rPr>
        <sz val="10"/>
        <rFont val="Times New Roman"/>
        <charset val="0"/>
      </rPr>
      <t xml:space="preserve">          </t>
    </r>
    <r>
      <rPr>
        <sz val="10"/>
        <rFont val="宋体"/>
        <charset val="134"/>
      </rPr>
      <t>国有参股公司股利、股息收入</t>
    </r>
  </si>
  <si>
    <r>
      <rPr>
        <sz val="10"/>
        <rFont val="Times New Roman"/>
        <charset val="0"/>
      </rPr>
      <t xml:space="preserve">          </t>
    </r>
    <r>
      <rPr>
        <sz val="10"/>
        <rFont val="宋体"/>
        <charset val="134"/>
      </rPr>
      <t>其他国有资本经营预算企业股利、股息收入</t>
    </r>
  </si>
  <si>
    <t>三、产权转让收入</t>
  </si>
  <si>
    <r>
      <rPr>
        <sz val="10"/>
        <rFont val="Times New Roman"/>
        <charset val="0"/>
      </rPr>
      <t xml:space="preserve">          </t>
    </r>
    <r>
      <rPr>
        <sz val="10"/>
        <rFont val="宋体"/>
        <charset val="134"/>
      </rPr>
      <t>国有股权、股份转让收入</t>
    </r>
  </si>
  <si>
    <r>
      <rPr>
        <sz val="10"/>
        <rFont val="Times New Roman"/>
        <charset val="0"/>
      </rPr>
      <t xml:space="preserve">          </t>
    </r>
    <r>
      <rPr>
        <sz val="10"/>
        <rFont val="宋体"/>
        <charset val="134"/>
      </rPr>
      <t>国有独资企业产权转让收入</t>
    </r>
  </si>
  <si>
    <r>
      <rPr>
        <sz val="10"/>
        <rFont val="Times New Roman"/>
        <charset val="0"/>
      </rPr>
      <t xml:space="preserve">          </t>
    </r>
    <r>
      <rPr>
        <sz val="10"/>
        <rFont val="宋体"/>
        <charset val="134"/>
      </rPr>
      <t>其他国有资本经营预算企业产权转让收入</t>
    </r>
  </si>
  <si>
    <t>四、清算收入</t>
  </si>
  <si>
    <r>
      <rPr>
        <sz val="10"/>
        <rFont val="Times New Roman"/>
        <charset val="0"/>
      </rPr>
      <t xml:space="preserve">         </t>
    </r>
    <r>
      <rPr>
        <sz val="10"/>
        <rFont val="宋体"/>
        <charset val="134"/>
      </rPr>
      <t>国有股权、股份清算收入</t>
    </r>
  </si>
  <si>
    <r>
      <rPr>
        <sz val="10"/>
        <rFont val="Times New Roman"/>
        <charset val="0"/>
      </rPr>
      <t xml:space="preserve">         </t>
    </r>
    <r>
      <rPr>
        <sz val="10"/>
        <rFont val="宋体"/>
        <charset val="134"/>
      </rPr>
      <t>国有独资企业清算收入</t>
    </r>
  </si>
  <si>
    <r>
      <rPr>
        <sz val="10"/>
        <rFont val="Times New Roman"/>
        <charset val="0"/>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</si>
  <si>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</si>
  <si>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</si>
  <si>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</si>
  <si>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注: 以上科目以2018年政府收支科目为准。</t>
  </si>
  <si>
    <t>表十四                                                         2019年国有资本经营支出预算表</t>
  </si>
  <si>
    <t>合计</t>
  </si>
  <si>
    <t>资本性支出</t>
  </si>
  <si>
    <r>
      <rPr>
        <sz val="11"/>
        <rFont val="宋体"/>
        <charset val="134"/>
      </rPr>
      <t>费用性支出</t>
    </r>
    <r>
      <rPr>
        <sz val="11"/>
        <rFont val="Times New Roman"/>
        <charset val="0"/>
      </rPr>
      <t xml:space="preserve"> </t>
    </r>
  </si>
  <si>
    <t>其他支出</t>
  </si>
  <si>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</si>
  <si>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</si>
  <si>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</si>
  <si>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</si>
  <si>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</si>
  <si>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</si>
  <si>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</si>
  <si>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</si>
  <si>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</si>
  <si>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</si>
  <si>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</si>
  <si>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</si>
  <si>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</si>
  <si>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</si>
  <si>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</si>
  <si>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</si>
  <si>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</si>
  <si>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</si>
  <si>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</si>
  <si>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支出合计</t>
  </si>
  <si>
    <t>国有资本经营预算转移支付支出</t>
  </si>
  <si>
    <t>——</t>
  </si>
  <si>
    <t>国有资本经营预算调出资金</t>
  </si>
  <si>
    <t>注: 以上科目以2018年政府收支分类科目为准。</t>
  </si>
  <si>
    <t>一般债务限额和余额情况表</t>
  </si>
  <si>
    <t>单位：亿元</t>
  </si>
  <si>
    <t>区域</t>
  </si>
  <si>
    <t>2018年财政部下达债务限额</t>
  </si>
  <si>
    <t>2017年末债务余额</t>
  </si>
  <si>
    <t>2018年末债务余额</t>
  </si>
  <si>
    <t>2018年限额与余额差值</t>
  </si>
  <si>
    <t>一般债务</t>
  </si>
  <si>
    <t xml:space="preserve">    洞口县</t>
  </si>
  <si>
    <t>一般债务限额超限情况分析</t>
  </si>
  <si>
    <t>专项债务</t>
  </si>
  <si>
    <t xml:space="preserve">专项债务 </t>
  </si>
  <si>
    <t>2019年“三公经费”预算公开表</t>
  </si>
  <si>
    <t>单位名称：洞口县</t>
  </si>
  <si>
    <t>单位名称</t>
  </si>
  <si>
    <t>三公经费预算数(一般公共预算拨款)</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</si>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</sst>
</file>

<file path=xl/styles.xml><?xml version="1.0" encoding="utf-8"?>
<styleSheet xmlns="http://schemas.openxmlformats.org/spreadsheetml/2006/main">
  <numFmts count="11">
    <numFmt numFmtId="176" formatCode="0.00_ "/>
    <numFmt numFmtId="41" formatCode="_ * #,##0_ ;_ * \-#,##0_ ;_ * &quot;-&quot;_ ;_ @_ "/>
    <numFmt numFmtId="44" formatCode="_ &quot;￥&quot;* #,##0.00_ ;_ &quot;￥&quot;* \-#,##0.00_ ;_ &quot;￥&quot;* &quot;-&quot;??_ ;_ @_ "/>
    <numFmt numFmtId="177" formatCode="0.0_ "/>
    <numFmt numFmtId="43" formatCode="_ * #,##0.00_ ;_ * \-#,##0.00_ ;_ * &quot;-&quot;??_ ;_ @_ "/>
    <numFmt numFmtId="42" formatCode="_ &quot;￥&quot;* #,##0_ ;_ &quot;￥&quot;* \-#,##0_ ;_ &quot;￥&quot;* &quot;-&quot;_ ;_ @_ "/>
    <numFmt numFmtId="178" formatCode="#,##0.00_ ;\-#,##0.00"/>
    <numFmt numFmtId="179" formatCode="0.00%;\-0.00%"/>
    <numFmt numFmtId="180" formatCode="0%;\-0%"/>
    <numFmt numFmtId="181" formatCode="0_ ;[Red]\-0\ "/>
    <numFmt numFmtId="182" formatCode="0_ "/>
  </numFmts>
  <fonts count="101">
    <font>
      <sz val="12"/>
      <name val="宋体"/>
      <charset val="134"/>
    </font>
    <font>
      <sz val="9"/>
      <name val="宋体"/>
      <charset val="134"/>
    </font>
    <font>
      <b/>
      <sz val="10"/>
      <name val="宋体"/>
      <charset val="134"/>
    </font>
    <font>
      <b/>
      <sz val="9"/>
      <name val="宋体"/>
      <charset val="134"/>
    </font>
    <font>
      <b/>
      <sz val="18"/>
      <name val="宋体"/>
      <charset val="134"/>
    </font>
    <font>
      <sz val="10"/>
      <name val="宋体"/>
      <charset val="134"/>
    </font>
    <font>
      <sz val="11"/>
      <color indexed="8"/>
      <name val="宋体"/>
      <charset val="134"/>
      <scheme val="minor"/>
    </font>
    <font>
      <b/>
      <sz val="15"/>
      <name val="微软雅黑"/>
      <charset val="134"/>
    </font>
    <font>
      <sz val="9"/>
      <name val="SimSun"/>
      <charset val="134"/>
    </font>
    <font>
      <sz val="12"/>
      <name val="SimSun"/>
      <charset val="134"/>
    </font>
    <font>
      <sz val="11"/>
      <name val="SimSun"/>
      <charset val="134"/>
    </font>
    <font>
      <sz val="11"/>
      <name val="宋体"/>
      <charset val="134"/>
    </font>
    <font>
      <sz val="16"/>
      <name val="黑体"/>
      <charset val="134"/>
    </font>
    <font>
      <sz val="11"/>
      <name val="Times New Roman"/>
      <charset val="0"/>
    </font>
    <font>
      <b/>
      <sz val="11"/>
      <name val="宋体"/>
      <charset val="134"/>
    </font>
    <font>
      <sz val="10"/>
      <name val="Times New Roman"/>
      <charset val="0"/>
    </font>
    <font>
      <b/>
      <sz val="10"/>
      <name val="Times New Roman"/>
      <charset val="0"/>
    </font>
    <font>
      <sz val="12"/>
      <name val="仿宋_GB2312"/>
      <charset val="134"/>
    </font>
    <font>
      <b/>
      <sz val="22"/>
      <name val="宋体"/>
      <charset val="134"/>
    </font>
    <font>
      <sz val="12"/>
      <name val="楷体_GB2312"/>
      <charset val="134"/>
    </font>
    <font>
      <sz val="14"/>
      <name val="楷体_GB2312"/>
      <charset val="134"/>
    </font>
    <font>
      <sz val="27"/>
      <color indexed="8"/>
      <name val="宋体"/>
      <charset val="134"/>
    </font>
    <font>
      <sz val="11"/>
      <color indexed="8"/>
      <name val="宋体"/>
      <charset val="134"/>
    </font>
    <font>
      <sz val="12"/>
      <color indexed="8"/>
      <name val="宋体"/>
      <charset val="134"/>
    </font>
    <font>
      <sz val="10"/>
      <color indexed="8"/>
      <name val="宋体"/>
      <charset val="134"/>
    </font>
    <font>
      <sz val="11"/>
      <name val="黑体"/>
      <charset val="134"/>
    </font>
    <font>
      <sz val="11"/>
      <name val="Times New Roman"/>
      <charset val="134"/>
    </font>
    <font>
      <sz val="18"/>
      <name val="方正小标宋_GBK"/>
      <charset val="134"/>
    </font>
    <font>
      <sz val="11"/>
      <color rgb="FFFF0000"/>
      <name val="Times New Roman"/>
      <charset val="134"/>
    </font>
    <font>
      <b/>
      <sz val="11"/>
      <name val="Times New Roman"/>
      <charset val="134"/>
    </font>
    <font>
      <sz val="12"/>
      <name val="Times New Roman"/>
      <charset val="134"/>
    </font>
    <font>
      <sz val="12"/>
      <name val="黑体"/>
      <charset val="134"/>
    </font>
    <font>
      <sz val="18"/>
      <name val="Times New Roman"/>
      <charset val="134"/>
    </font>
    <font>
      <b/>
      <sz val="12"/>
      <name val="Times New Roman"/>
      <charset val="134"/>
    </font>
    <font>
      <sz val="11"/>
      <color indexed="8"/>
      <name val="Times New Roman"/>
      <charset val="134"/>
    </font>
    <font>
      <sz val="11"/>
      <color theme="1"/>
      <name val="Times New Roman"/>
      <charset val="134"/>
    </font>
    <font>
      <b/>
      <sz val="12"/>
      <name val="宋体"/>
      <charset val="134"/>
    </font>
    <font>
      <sz val="9"/>
      <name val="Times New Roman"/>
      <charset val="134"/>
    </font>
    <font>
      <sz val="12"/>
      <color rgb="FFFF0000"/>
      <name val="Times New Roman"/>
      <charset val="134"/>
    </font>
    <font>
      <sz val="9"/>
      <color rgb="FFFF0000"/>
      <name val="Times New Roman"/>
      <charset val="134"/>
    </font>
    <font>
      <sz val="10"/>
      <name val="Times New Roman"/>
      <charset val="134"/>
    </font>
    <font>
      <b/>
      <sz val="16"/>
      <name val="Times New Roman"/>
      <charset val="134"/>
    </font>
    <font>
      <sz val="12"/>
      <color theme="1"/>
      <name val="宋体"/>
      <charset val="134"/>
    </font>
    <font>
      <b/>
      <sz val="18"/>
      <name val="Times New Roman"/>
      <charset val="134"/>
    </font>
    <font>
      <sz val="11"/>
      <color theme="1"/>
      <name val="宋体"/>
      <charset val="134"/>
      <scheme val="minor"/>
    </font>
    <font>
      <b/>
      <sz val="11"/>
      <color indexed="9"/>
      <name val="宋体"/>
      <charset val="134"/>
    </font>
    <font>
      <b/>
      <sz val="11"/>
      <color theme="1"/>
      <name val="宋体"/>
      <charset val="0"/>
      <scheme val="minor"/>
    </font>
    <font>
      <sz val="11"/>
      <color theme="0"/>
      <name val="宋体"/>
      <charset val="0"/>
      <scheme val="minor"/>
    </font>
    <font>
      <sz val="11"/>
      <color rgb="FFFF0000"/>
      <name val="宋体"/>
      <charset val="0"/>
      <scheme val="minor"/>
    </font>
    <font>
      <b/>
      <sz val="11"/>
      <color rgb="FF3F3F3F"/>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3"/>
      <color theme="3"/>
      <name val="宋体"/>
      <charset val="134"/>
      <scheme val="minor"/>
    </font>
    <font>
      <sz val="12"/>
      <color indexed="20"/>
      <name val="宋体"/>
      <charset val="134"/>
    </font>
    <font>
      <sz val="10"/>
      <name val="Helv"/>
      <charset val="134"/>
    </font>
    <font>
      <sz val="11"/>
      <color indexed="17"/>
      <name val="宋体"/>
      <charset val="134"/>
    </font>
    <font>
      <b/>
      <sz val="11"/>
      <color indexed="56"/>
      <name val="宋体"/>
      <charset val="134"/>
    </font>
    <font>
      <sz val="11"/>
      <color indexed="20"/>
      <name val="Tahoma"/>
      <charset val="134"/>
    </font>
    <font>
      <sz val="11"/>
      <color indexed="20"/>
      <name val="宋体"/>
      <charset val="134"/>
    </font>
    <font>
      <sz val="11"/>
      <color indexed="9"/>
      <name val="宋体"/>
      <charset val="134"/>
    </font>
    <font>
      <sz val="11"/>
      <color rgb="FF006100"/>
      <name val="宋体"/>
      <charset val="0"/>
      <scheme val="minor"/>
    </font>
    <font>
      <b/>
      <sz val="18"/>
      <color theme="3"/>
      <name val="宋体"/>
      <charset val="134"/>
      <scheme val="minor"/>
    </font>
    <font>
      <b/>
      <sz val="11"/>
      <color rgb="FFFA7D00"/>
      <name val="宋体"/>
      <charset val="0"/>
      <scheme val="minor"/>
    </font>
    <font>
      <sz val="10"/>
      <name val="Geneva"/>
      <charset val="134"/>
    </font>
    <font>
      <b/>
      <sz val="13"/>
      <color indexed="56"/>
      <name val="宋体"/>
      <charset val="134"/>
    </font>
    <font>
      <sz val="11"/>
      <color rgb="FF9C0006"/>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0"/>
      <color indexed="8"/>
      <name val="Arial"/>
      <charset val="134"/>
    </font>
    <font>
      <b/>
      <sz val="15"/>
      <color indexed="56"/>
      <name val="宋体"/>
      <charset val="134"/>
    </font>
    <font>
      <b/>
      <sz val="18"/>
      <color indexed="56"/>
      <name val="宋体"/>
      <charset val="134"/>
    </font>
    <font>
      <sz val="12"/>
      <color indexed="17"/>
      <name val="宋体"/>
      <charset val="134"/>
    </font>
    <font>
      <b/>
      <sz val="10"/>
      <name val="Arial"/>
      <charset val="134"/>
    </font>
    <font>
      <b/>
      <sz val="11"/>
      <color indexed="52"/>
      <name val="宋体"/>
      <charset val="134"/>
    </font>
    <font>
      <i/>
      <sz val="11"/>
      <color indexed="23"/>
      <name val="宋体"/>
      <charset val="134"/>
    </font>
    <font>
      <sz val="11"/>
      <color indexed="52"/>
      <name val="宋体"/>
      <charset val="134"/>
    </font>
    <font>
      <sz val="11"/>
      <color indexed="62"/>
      <name val="宋体"/>
      <charset val="134"/>
    </font>
    <font>
      <sz val="11"/>
      <color indexed="60"/>
      <name val="宋体"/>
      <charset val="134"/>
    </font>
    <font>
      <sz val="10"/>
      <name val="Arial"/>
      <charset val="134"/>
    </font>
    <font>
      <sz val="11"/>
      <color indexed="10"/>
      <name val="宋体"/>
      <charset val="134"/>
    </font>
    <font>
      <b/>
      <sz val="11"/>
      <color indexed="8"/>
      <name val="宋体"/>
      <charset val="134"/>
    </font>
    <font>
      <sz val="11"/>
      <color indexed="17"/>
      <name val="Tahoma"/>
      <charset val="134"/>
    </font>
    <font>
      <b/>
      <sz val="11"/>
      <color indexed="63"/>
      <name val="宋体"/>
      <charset val="134"/>
    </font>
    <font>
      <sz val="11"/>
      <color rgb="FFFF0000"/>
      <name val="宋体"/>
      <charset val="134"/>
    </font>
    <font>
      <sz val="18"/>
      <name val="方正小标宋简体"/>
      <charset val="134"/>
    </font>
    <font>
      <sz val="11"/>
      <color theme="1"/>
      <name val="宋体"/>
      <charset val="134"/>
    </font>
    <font>
      <sz val="11"/>
      <color rgb="FFFF0000"/>
      <name val="黑体"/>
      <charset val="134"/>
    </font>
    <font>
      <sz val="9"/>
      <color rgb="FFFF0000"/>
      <name val="宋体"/>
      <charset val="134"/>
    </font>
    <font>
      <sz val="18"/>
      <name val="宋体"/>
      <charset val="134"/>
    </font>
    <font>
      <b/>
      <sz val="18"/>
      <name val="方正小标宋_GBK"/>
      <charset val="134"/>
    </font>
    <font>
      <b/>
      <sz val="11"/>
      <name val="黑体"/>
      <charset val="134"/>
    </font>
    <font>
      <sz val="9"/>
      <name val="宋体"/>
      <charset val="134"/>
    </font>
    <font>
      <b/>
      <sz val="9"/>
      <name val="宋体"/>
      <charset val="134"/>
    </font>
    <font>
      <sz val="9"/>
      <name val="Tahoma"/>
      <charset val="134"/>
    </font>
    <font>
      <b/>
      <sz val="9"/>
      <name val="Tahoma"/>
      <charset val="134"/>
    </font>
  </fonts>
  <fills count="58">
    <fill>
      <patternFill patternType="none"/>
    </fill>
    <fill>
      <patternFill patternType="gray125"/>
    </fill>
    <fill>
      <patternFill patternType="solid">
        <fgColor indexed="31"/>
        <bgColor indexed="64"/>
      </patternFill>
    </fill>
    <fill>
      <patternFill patternType="solid">
        <fgColor rgb="FF99CCFF"/>
        <bgColor rgb="FF99CCFF"/>
      </patternFill>
    </fill>
    <fill>
      <patternFill patternType="solid">
        <fgColor indexed="9"/>
        <bgColor indexed="64"/>
      </patternFill>
    </fill>
    <fill>
      <patternFill patternType="solid">
        <fgColor theme="0"/>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indexed="55"/>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CC99"/>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52"/>
        <bgColor indexed="64"/>
      </patternFill>
    </fill>
    <fill>
      <patternFill patternType="solid">
        <fgColor indexed="10"/>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indexed="30"/>
        <bgColor indexed="64"/>
      </patternFill>
    </fill>
    <fill>
      <patternFill patternType="solid">
        <fgColor indexed="2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22"/>
        <bgColor indexed="64"/>
      </patternFill>
    </fill>
    <fill>
      <patternFill patternType="solid">
        <fgColor indexed="57"/>
        <bgColor indexed="64"/>
      </patternFill>
    </fill>
    <fill>
      <patternFill patternType="solid">
        <fgColor indexed="43"/>
        <bgColor indexed="64"/>
      </patternFill>
    </fill>
    <fill>
      <patternFill patternType="solid">
        <fgColor indexed="62"/>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right/>
      <top style="thin">
        <color indexed="8"/>
      </top>
      <bottom/>
      <diagonal/>
    </border>
    <border>
      <left style="thin">
        <color auto="1"/>
      </left>
      <right style="thin">
        <color auto="1"/>
      </right>
      <top style="thin">
        <color auto="1"/>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889">
    <xf numFmtId="0" fontId="0" fillId="0" borderId="0"/>
    <xf numFmtId="0" fontId="0" fillId="0" borderId="0"/>
    <xf numFmtId="0" fontId="0" fillId="0" borderId="0"/>
    <xf numFmtId="42" fontId="44"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4" fontId="44" fillId="0" borderId="0" applyFont="0" applyFill="0" applyBorder="0" applyAlignment="0" applyProtection="0">
      <alignment vertical="center"/>
    </xf>
    <xf numFmtId="0" fontId="60" fillId="27" borderId="0" applyNumberFormat="0" applyBorder="0" applyAlignment="0" applyProtection="0">
      <alignment vertical="center"/>
    </xf>
    <xf numFmtId="0" fontId="52" fillId="19" borderId="32" applyNumberFormat="0" applyAlignment="0" applyProtection="0">
      <alignment vertical="center"/>
    </xf>
    <xf numFmtId="0" fontId="50" fillId="28" borderId="0" applyNumberFormat="0" applyBorder="0" applyAlignment="0" applyProtection="0">
      <alignment vertical="center"/>
    </xf>
    <xf numFmtId="0" fontId="0" fillId="0" borderId="0"/>
    <xf numFmtId="0" fontId="1" fillId="0" borderId="0">
      <alignment vertical="center"/>
    </xf>
    <xf numFmtId="0" fontId="0" fillId="0" borderId="0"/>
    <xf numFmtId="0" fontId="0" fillId="0" borderId="0">
      <alignment vertical="center"/>
    </xf>
    <xf numFmtId="0" fontId="0" fillId="0" borderId="0"/>
    <xf numFmtId="0" fontId="22" fillId="2" borderId="0" applyNumberFormat="0" applyBorder="0" applyAlignment="0" applyProtection="0">
      <alignment vertical="center"/>
    </xf>
    <xf numFmtId="0" fontId="0" fillId="0" borderId="0">
      <alignment vertical="center"/>
    </xf>
    <xf numFmtId="41" fontId="44" fillId="0" borderId="0" applyFont="0" applyFill="0" applyBorder="0" applyAlignment="0" applyProtection="0">
      <alignment vertical="center"/>
    </xf>
    <xf numFmtId="0" fontId="5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6" fillId="34" borderId="0" applyNumberFormat="0" applyBorder="0" applyAlignment="0" applyProtection="0">
      <alignment vertical="center"/>
    </xf>
    <xf numFmtId="43" fontId="44" fillId="0" borderId="0" applyFont="0" applyFill="0" applyBorder="0" applyAlignment="0" applyProtection="0">
      <alignment vertical="center"/>
    </xf>
    <xf numFmtId="0" fontId="47" fillId="40" borderId="0" applyNumberFormat="0" applyBorder="0" applyAlignment="0" applyProtection="0">
      <alignment vertical="center"/>
    </xf>
    <xf numFmtId="0" fontId="0" fillId="0" borderId="0"/>
    <xf numFmtId="0" fontId="60" fillId="26" borderId="0" applyNumberFormat="0" applyBorder="0" applyAlignment="0" applyProtection="0">
      <alignment vertical="center"/>
    </xf>
    <xf numFmtId="0" fontId="72" fillId="0" borderId="0" applyNumberFormat="0" applyFill="0" applyBorder="0" applyAlignment="0" applyProtection="0">
      <alignment vertical="center"/>
    </xf>
    <xf numFmtId="9" fontId="44" fillId="0" borderId="0" applyFont="0" applyFill="0" applyBorder="0" applyAlignment="0" applyProtection="0">
      <alignment vertical="center"/>
    </xf>
    <xf numFmtId="0" fontId="0" fillId="0" borderId="0"/>
    <xf numFmtId="0" fontId="54" fillId="23"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44" fillId="8" borderId="28" applyNumberFormat="0" applyFont="0" applyAlignment="0" applyProtection="0">
      <alignment vertical="center"/>
    </xf>
    <xf numFmtId="0" fontId="60" fillId="33" borderId="0" applyNumberFormat="0" applyBorder="0" applyAlignment="0" applyProtection="0">
      <alignment vertical="center"/>
    </xf>
    <xf numFmtId="0" fontId="0" fillId="0" borderId="0"/>
    <xf numFmtId="0" fontId="47" fillId="43" borderId="0" applyNumberFormat="0" applyBorder="0" applyAlignment="0" applyProtection="0">
      <alignment vertical="center"/>
    </xf>
    <xf numFmtId="0" fontId="0" fillId="0" borderId="0"/>
    <xf numFmtId="0" fontId="5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0" fillId="33" borderId="0" applyNumberFormat="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70" fillId="0" borderId="33" applyNumberFormat="0" applyFill="0" applyAlignment="0" applyProtection="0">
      <alignment vertical="center"/>
    </xf>
    <xf numFmtId="0" fontId="0" fillId="0" borderId="0">
      <alignment vertical="center"/>
    </xf>
    <xf numFmtId="0" fontId="0" fillId="0" borderId="0"/>
    <xf numFmtId="0" fontId="64" fillId="0" borderId="0">
      <alignment vertical="center"/>
    </xf>
    <xf numFmtId="0" fontId="53" fillId="0" borderId="33" applyNumberFormat="0" applyFill="0" applyAlignment="0" applyProtection="0">
      <alignment vertical="center"/>
    </xf>
    <xf numFmtId="0" fontId="0" fillId="0" borderId="0"/>
    <xf numFmtId="0" fontId="58" fillId="23" borderId="0" applyNumberFormat="0" applyBorder="0" applyAlignment="0" applyProtection="0">
      <alignment vertical="center"/>
    </xf>
    <xf numFmtId="0" fontId="47" fillId="17" borderId="0" applyNumberFormat="0" applyBorder="0" applyAlignment="0" applyProtection="0">
      <alignment vertical="center"/>
    </xf>
    <xf numFmtId="0" fontId="0" fillId="0" borderId="0">
      <alignment vertical="center"/>
    </xf>
    <xf numFmtId="0" fontId="0" fillId="0" borderId="0"/>
    <xf numFmtId="0" fontId="51" fillId="0" borderId="34" applyNumberFormat="0" applyFill="0" applyAlignment="0" applyProtection="0">
      <alignment vertical="center"/>
    </xf>
    <xf numFmtId="0" fontId="47" fillId="18" borderId="0" applyNumberFormat="0" applyBorder="0" applyAlignment="0" applyProtection="0">
      <alignment vertical="center"/>
    </xf>
    <xf numFmtId="0" fontId="49" fillId="14" borderId="31" applyNumberFormat="0" applyAlignment="0" applyProtection="0">
      <alignment vertical="center"/>
    </xf>
    <xf numFmtId="0" fontId="63" fillId="14" borderId="32" applyNumberFormat="0" applyAlignment="0" applyProtection="0">
      <alignment vertical="center"/>
    </xf>
    <xf numFmtId="0" fontId="0" fillId="0" borderId="0"/>
    <xf numFmtId="0" fontId="0" fillId="0" borderId="0">
      <alignment vertical="center"/>
    </xf>
    <xf numFmtId="0" fontId="68" fillId="39" borderId="36" applyNumberFormat="0" applyAlignment="0" applyProtection="0">
      <alignment vertical="center"/>
    </xf>
    <xf numFmtId="0" fontId="0" fillId="0" borderId="0">
      <alignment vertical="center"/>
    </xf>
    <xf numFmtId="0" fontId="22" fillId="25" borderId="0" applyNumberFormat="0" applyBorder="0" applyAlignment="0" applyProtection="0">
      <alignment vertical="center"/>
    </xf>
    <xf numFmtId="0" fontId="0" fillId="0" borderId="0">
      <alignment vertical="center"/>
    </xf>
    <xf numFmtId="0" fontId="50" fillId="29" borderId="0" applyNumberFormat="0" applyBorder="0" applyAlignment="0" applyProtection="0">
      <alignment vertical="center"/>
    </xf>
    <xf numFmtId="0" fontId="47" fillId="12" borderId="0" applyNumberFormat="0" applyBorder="0" applyAlignment="0" applyProtection="0">
      <alignment vertical="center"/>
    </xf>
    <xf numFmtId="0" fontId="58" fillId="23" borderId="0" applyNumberFormat="0" applyBorder="0" applyAlignment="0" applyProtection="0">
      <alignment vertical="center"/>
    </xf>
    <xf numFmtId="0" fontId="71" fillId="0" borderId="37" applyNumberFormat="0" applyFill="0" applyAlignment="0" applyProtection="0">
      <alignment vertical="center"/>
    </xf>
    <xf numFmtId="0" fontId="46" fillId="0" borderId="30" applyNumberFormat="0" applyFill="0" applyAlignment="0" applyProtection="0">
      <alignment vertical="center"/>
    </xf>
    <xf numFmtId="0" fontId="0" fillId="0" borderId="0"/>
    <xf numFmtId="0" fontId="61" fillId="30" borderId="0" applyNumberFormat="0" applyBorder="0" applyAlignment="0" applyProtection="0">
      <alignment vertical="center"/>
    </xf>
    <xf numFmtId="0" fontId="0" fillId="0" borderId="0">
      <alignment vertical="center"/>
    </xf>
    <xf numFmtId="0" fontId="56" fillId="24" borderId="0" applyNumberFormat="0" applyBorder="0" applyAlignment="0" applyProtection="0">
      <alignment vertical="center"/>
    </xf>
    <xf numFmtId="0" fontId="0" fillId="0" borderId="0">
      <alignment vertical="center"/>
    </xf>
    <xf numFmtId="0" fontId="22" fillId="24" borderId="0" applyNumberFormat="0" applyBorder="0" applyAlignment="0" applyProtection="0">
      <alignment vertical="center"/>
    </xf>
    <xf numFmtId="0" fontId="69" fillId="41" borderId="0" applyNumberFormat="0" applyBorder="0" applyAlignment="0" applyProtection="0">
      <alignment vertical="center"/>
    </xf>
    <xf numFmtId="0" fontId="0" fillId="0" borderId="0"/>
    <xf numFmtId="0" fontId="50" fillId="31" borderId="0" applyNumberFormat="0" applyBorder="0" applyAlignment="0" applyProtection="0">
      <alignment vertical="center"/>
    </xf>
    <xf numFmtId="0" fontId="45" fillId="9" borderId="29" applyNumberFormat="0" applyAlignment="0" applyProtection="0">
      <alignment vertical="center"/>
    </xf>
    <xf numFmtId="0" fontId="0" fillId="0" borderId="0"/>
    <xf numFmtId="0" fontId="0" fillId="0" borderId="0"/>
    <xf numFmtId="0" fontId="47" fillId="20" borderId="0" applyNumberFormat="0" applyBorder="0" applyAlignment="0" applyProtection="0">
      <alignment vertical="center"/>
    </xf>
    <xf numFmtId="0" fontId="0" fillId="0" borderId="0">
      <alignment vertical="center"/>
    </xf>
    <xf numFmtId="0" fontId="50" fillId="6" borderId="0" applyNumberFormat="0" applyBorder="0" applyAlignment="0" applyProtection="0">
      <alignment vertical="center"/>
    </xf>
    <xf numFmtId="0" fontId="0" fillId="0" borderId="0">
      <alignment vertical="center"/>
    </xf>
    <xf numFmtId="0" fontId="0" fillId="0" borderId="0"/>
    <xf numFmtId="0" fontId="22" fillId="25" borderId="0" applyNumberFormat="0" applyBorder="0" applyAlignment="0" applyProtection="0">
      <alignment vertical="center"/>
    </xf>
    <xf numFmtId="0" fontId="0" fillId="0" borderId="0"/>
    <xf numFmtId="0" fontId="50" fillId="15" borderId="0" applyNumberFormat="0" applyBorder="0" applyAlignment="0" applyProtection="0">
      <alignment vertical="center"/>
    </xf>
    <xf numFmtId="0" fontId="0" fillId="0" borderId="0">
      <alignment vertical="center"/>
    </xf>
    <xf numFmtId="0" fontId="50" fillId="7" borderId="0" applyNumberFormat="0" applyBorder="0" applyAlignment="0" applyProtection="0">
      <alignment vertical="center"/>
    </xf>
    <xf numFmtId="0" fontId="0" fillId="0" borderId="0"/>
    <xf numFmtId="0" fontId="50" fillId="37" borderId="0" applyNumberFormat="0" applyBorder="0" applyAlignment="0" applyProtection="0">
      <alignment vertical="center"/>
    </xf>
    <xf numFmtId="0" fontId="47" fillId="10" borderId="0" applyNumberFormat="0" applyBorder="0" applyAlignment="0" applyProtection="0">
      <alignment vertical="center"/>
    </xf>
    <xf numFmtId="0" fontId="0" fillId="0" borderId="0">
      <alignment vertical="center"/>
    </xf>
    <xf numFmtId="0" fontId="47" fillId="21" borderId="0" applyNumberFormat="0" applyBorder="0" applyAlignment="0" applyProtection="0">
      <alignment vertical="center"/>
    </xf>
    <xf numFmtId="0" fontId="0" fillId="0" borderId="0"/>
    <xf numFmtId="0" fontId="50" fillId="22" borderId="0" applyNumberFormat="0" applyBorder="0" applyAlignment="0" applyProtection="0">
      <alignment vertical="center"/>
    </xf>
    <xf numFmtId="0" fontId="0" fillId="0" borderId="0">
      <alignment vertical="center"/>
    </xf>
    <xf numFmtId="0" fontId="50" fillId="16" borderId="0" applyNumberFormat="0" applyBorder="0" applyAlignment="0" applyProtection="0">
      <alignment vertical="center"/>
    </xf>
    <xf numFmtId="0" fontId="0" fillId="0" borderId="0">
      <alignment vertical="center"/>
    </xf>
    <xf numFmtId="0" fontId="47" fillId="13" borderId="0" applyNumberFormat="0" applyBorder="0" applyAlignment="0" applyProtection="0">
      <alignment vertical="center"/>
    </xf>
    <xf numFmtId="0" fontId="50" fillId="38" borderId="0" applyNumberFormat="0" applyBorder="0" applyAlignment="0" applyProtection="0">
      <alignment vertical="center"/>
    </xf>
    <xf numFmtId="0" fontId="0" fillId="0" borderId="0">
      <alignment vertical="center"/>
    </xf>
    <xf numFmtId="0" fontId="0" fillId="0" borderId="0">
      <alignment vertical="center"/>
    </xf>
    <xf numFmtId="0" fontId="47" fillId="44" borderId="0" applyNumberFormat="0" applyBorder="0" applyAlignment="0" applyProtection="0">
      <alignment vertical="center"/>
    </xf>
    <xf numFmtId="0" fontId="0" fillId="0" borderId="0"/>
    <xf numFmtId="0" fontId="0" fillId="0" borderId="0"/>
    <xf numFmtId="0" fontId="47" fillId="11" borderId="0" applyNumberFormat="0" applyBorder="0" applyAlignment="0" applyProtection="0">
      <alignment vertical="center"/>
    </xf>
    <xf numFmtId="0" fontId="50" fillId="36" borderId="0" applyNumberFormat="0" applyBorder="0" applyAlignment="0" applyProtection="0">
      <alignment vertical="center"/>
    </xf>
    <xf numFmtId="0" fontId="0" fillId="0" borderId="0"/>
    <xf numFmtId="0" fontId="56" fillId="24" borderId="0" applyNumberFormat="0" applyBorder="0" applyAlignment="0" applyProtection="0">
      <alignment vertical="center"/>
    </xf>
    <xf numFmtId="0" fontId="0" fillId="0" borderId="0">
      <alignment vertical="center"/>
    </xf>
    <xf numFmtId="0" fontId="22" fillId="24" borderId="0" applyNumberFormat="0" applyBorder="0" applyAlignment="0" applyProtection="0">
      <alignment vertical="center"/>
    </xf>
    <xf numFmtId="0" fontId="0" fillId="0" borderId="0"/>
    <xf numFmtId="0" fontId="47" fillId="42" borderId="0" applyNumberFormat="0" applyBorder="0" applyAlignment="0" applyProtection="0">
      <alignment vertical="center"/>
    </xf>
    <xf numFmtId="0" fontId="0" fillId="0" borderId="0">
      <alignment vertical="center"/>
    </xf>
    <xf numFmtId="0" fontId="0" fillId="0" borderId="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0" fillId="0" borderId="0"/>
    <xf numFmtId="0" fontId="55" fillId="0" borderId="0">
      <alignment vertical="center"/>
    </xf>
    <xf numFmtId="9" fontId="22" fillId="0" borderId="0" applyFont="0" applyFill="0" applyBorder="0" applyAlignment="0" applyProtection="0">
      <alignment vertical="center"/>
    </xf>
    <xf numFmtId="0" fontId="30" fillId="0" borderId="0">
      <alignment vertical="center"/>
    </xf>
    <xf numFmtId="43" fontId="22" fillId="0" borderId="0" applyFont="0" applyFill="0" applyBorder="0" applyAlignment="0" applyProtection="0">
      <alignment vertical="center"/>
    </xf>
    <xf numFmtId="0" fontId="57" fillId="0" borderId="0" applyNumberFormat="0" applyFill="0" applyBorder="0" applyAlignment="0" applyProtection="0">
      <alignment vertical="center"/>
    </xf>
    <xf numFmtId="0" fontId="30" fillId="0" borderId="0"/>
    <xf numFmtId="0" fontId="22" fillId="23" borderId="0" applyNumberFormat="0" applyBorder="0" applyAlignment="0" applyProtection="0">
      <alignment vertical="center"/>
    </xf>
    <xf numFmtId="0" fontId="22" fillId="2" borderId="0" applyNumberFormat="0" applyBorder="0" applyAlignment="0" applyProtection="0">
      <alignment vertical="center"/>
    </xf>
    <xf numFmtId="0" fontId="0" fillId="0" borderId="0"/>
    <xf numFmtId="0" fontId="22" fillId="2" borderId="0" applyNumberFormat="0" applyBorder="0" applyAlignment="0" applyProtection="0">
      <alignment vertical="center"/>
    </xf>
    <xf numFmtId="0" fontId="0" fillId="0" borderId="0"/>
    <xf numFmtId="0" fontId="55" fillId="0" borderId="0"/>
    <xf numFmtId="9" fontId="0" fillId="0" borderId="0" applyFont="0" applyFill="0" applyBorder="0" applyAlignment="0" applyProtection="0"/>
    <xf numFmtId="0" fontId="58" fillId="23" borderId="0" applyNumberFormat="0" applyBorder="0" applyAlignment="0" applyProtection="0">
      <alignment vertical="center"/>
    </xf>
    <xf numFmtId="0" fontId="0" fillId="0" borderId="0">
      <alignment vertical="center"/>
    </xf>
    <xf numFmtId="0" fontId="22" fillId="23" borderId="0" applyNumberFormat="0" applyBorder="0" applyAlignment="0" applyProtection="0">
      <alignment vertical="center"/>
    </xf>
    <xf numFmtId="0" fontId="58" fillId="23" borderId="0" applyNumberFormat="0" applyBorder="0" applyAlignment="0" applyProtection="0">
      <alignment vertical="center"/>
    </xf>
    <xf numFmtId="0" fontId="64" fillId="0" borderId="0"/>
    <xf numFmtId="0" fontId="65" fillId="0" borderId="35" applyNumberFormat="0" applyFill="0" applyAlignment="0" applyProtection="0">
      <alignment vertical="center"/>
    </xf>
    <xf numFmtId="0" fontId="22" fillId="2" borderId="0" applyNumberFormat="0" applyBorder="0" applyAlignment="0" applyProtection="0">
      <alignment vertical="center"/>
    </xf>
    <xf numFmtId="0" fontId="0" fillId="0" borderId="0"/>
    <xf numFmtId="0" fontId="0" fillId="0" borderId="0">
      <alignment vertical="center"/>
    </xf>
    <xf numFmtId="0" fontId="22" fillId="2" borderId="0" applyNumberFormat="0" applyBorder="0" applyAlignment="0" applyProtection="0">
      <alignment vertical="center"/>
    </xf>
    <xf numFmtId="0" fontId="22" fillId="23" borderId="0" applyNumberFormat="0" applyBorder="0" applyAlignment="0" applyProtection="0">
      <alignment vertical="center"/>
    </xf>
    <xf numFmtId="0" fontId="0" fillId="0" borderId="0"/>
    <xf numFmtId="0" fontId="0" fillId="0" borderId="0">
      <alignment vertical="center"/>
    </xf>
    <xf numFmtId="0" fontId="22" fillId="24" borderId="0" applyNumberFormat="0" applyBorder="0" applyAlignment="0" applyProtection="0">
      <alignment vertical="center"/>
    </xf>
    <xf numFmtId="0" fontId="0" fillId="0" borderId="0">
      <alignment vertical="center"/>
    </xf>
    <xf numFmtId="0" fontId="22" fillId="24" borderId="0" applyNumberFormat="0" applyBorder="0" applyAlignment="0" applyProtection="0">
      <alignment vertical="center"/>
    </xf>
    <xf numFmtId="0" fontId="59" fillId="23" borderId="0" applyNumberFormat="0" applyBorder="0" applyAlignment="0" applyProtection="0">
      <alignment vertical="center"/>
    </xf>
    <xf numFmtId="0" fontId="0" fillId="0" borderId="0">
      <alignment vertical="center"/>
    </xf>
    <xf numFmtId="0" fontId="22" fillId="24" borderId="0" applyNumberFormat="0" applyBorder="0" applyAlignment="0" applyProtection="0">
      <alignment vertical="center"/>
    </xf>
    <xf numFmtId="0" fontId="60" fillId="32" borderId="0" applyNumberFormat="0" applyBorder="0" applyAlignment="0" applyProtection="0">
      <alignment vertical="center"/>
    </xf>
    <xf numFmtId="0" fontId="0" fillId="0" borderId="0"/>
    <xf numFmtId="0" fontId="0" fillId="0" borderId="0">
      <alignment vertical="center"/>
    </xf>
    <xf numFmtId="0" fontId="22" fillId="25" borderId="0" applyNumberFormat="0" applyBorder="0" applyAlignment="0" applyProtection="0">
      <alignment vertical="center"/>
    </xf>
    <xf numFmtId="0" fontId="0" fillId="0" borderId="0">
      <alignment vertical="center"/>
    </xf>
    <xf numFmtId="0" fontId="22" fillId="25" borderId="0" applyNumberFormat="0" applyBorder="0" applyAlignment="0" applyProtection="0">
      <alignment vertical="center"/>
    </xf>
    <xf numFmtId="0" fontId="0" fillId="0" borderId="0">
      <alignment vertical="center"/>
    </xf>
    <xf numFmtId="0" fontId="22" fillId="25" borderId="0" applyNumberFormat="0" applyBorder="0" applyAlignment="0" applyProtection="0">
      <alignment vertical="center"/>
    </xf>
    <xf numFmtId="0" fontId="0" fillId="0" borderId="0"/>
    <xf numFmtId="0" fontId="22" fillId="25" borderId="0" applyNumberFormat="0" applyBorder="0" applyAlignment="0" applyProtection="0">
      <alignment vertical="center"/>
    </xf>
    <xf numFmtId="0" fontId="0" fillId="0" borderId="0"/>
    <xf numFmtId="0" fontId="22" fillId="25" borderId="0" applyNumberFormat="0" applyBorder="0" applyAlignment="0" applyProtection="0">
      <alignment vertical="center"/>
    </xf>
    <xf numFmtId="0" fontId="60" fillId="33" borderId="0" applyNumberFormat="0" applyBorder="0" applyAlignment="0" applyProtection="0">
      <alignment vertical="center"/>
    </xf>
    <xf numFmtId="0" fontId="0" fillId="0" borderId="0">
      <alignment vertical="center"/>
    </xf>
    <xf numFmtId="0" fontId="22" fillId="46" borderId="0" applyNumberFormat="0" applyBorder="0" applyAlignment="0" applyProtection="0">
      <alignment vertical="center"/>
    </xf>
    <xf numFmtId="0" fontId="0" fillId="0" borderId="0"/>
    <xf numFmtId="0" fontId="1" fillId="0" borderId="0"/>
    <xf numFmtId="0" fontId="0" fillId="0" borderId="0">
      <alignment vertical="center"/>
    </xf>
    <xf numFmtId="0" fontId="22" fillId="46" borderId="0" applyNumberFormat="0" applyBorder="0" applyAlignment="0" applyProtection="0">
      <alignment vertical="center"/>
    </xf>
    <xf numFmtId="0" fontId="0" fillId="0" borderId="0"/>
    <xf numFmtId="0" fontId="0" fillId="0" borderId="0"/>
    <xf numFmtId="0" fontId="0" fillId="0" borderId="0">
      <alignment vertical="center"/>
    </xf>
    <xf numFmtId="0" fontId="22" fillId="46" borderId="0" applyNumberFormat="0" applyBorder="0" applyAlignment="0" applyProtection="0">
      <alignment vertical="center"/>
    </xf>
    <xf numFmtId="0" fontId="0" fillId="0" borderId="0"/>
    <xf numFmtId="0" fontId="22" fillId="46" borderId="0" applyNumberFormat="0" applyBorder="0" applyAlignment="0" applyProtection="0">
      <alignment vertical="center"/>
    </xf>
    <xf numFmtId="0" fontId="0" fillId="0" borderId="0"/>
    <xf numFmtId="0" fontId="22" fillId="46" borderId="0" applyNumberFormat="0" applyBorder="0" applyAlignment="0" applyProtection="0">
      <alignment vertical="center"/>
    </xf>
    <xf numFmtId="0" fontId="60" fillId="48" borderId="0" applyNumberFormat="0" applyBorder="0" applyAlignment="0" applyProtection="0">
      <alignment vertical="center"/>
    </xf>
    <xf numFmtId="0" fontId="22" fillId="50" borderId="0" applyNumberFormat="0" applyBorder="0" applyAlignment="0" applyProtection="0">
      <alignment vertical="center"/>
    </xf>
    <xf numFmtId="0" fontId="22" fillId="25" borderId="0" applyNumberFormat="0" applyBorder="0" applyAlignment="0" applyProtection="0">
      <alignment vertical="center"/>
    </xf>
    <xf numFmtId="0" fontId="0" fillId="0" borderId="0">
      <alignment vertical="center"/>
    </xf>
    <xf numFmtId="0" fontId="22" fillId="50" borderId="0" applyNumberFormat="0" applyBorder="0" applyAlignment="0" applyProtection="0">
      <alignment vertical="center"/>
    </xf>
    <xf numFmtId="0" fontId="0" fillId="0" borderId="0"/>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47" borderId="0" applyNumberFormat="0" applyBorder="0" applyAlignment="0" applyProtection="0">
      <alignment vertical="center"/>
    </xf>
    <xf numFmtId="0" fontId="0" fillId="0" borderId="0"/>
    <xf numFmtId="0" fontId="22" fillId="50" borderId="0" applyNumberFormat="0" applyBorder="0" applyAlignment="0" applyProtection="0">
      <alignment vertical="center"/>
    </xf>
    <xf numFmtId="0" fontId="60" fillId="45" borderId="0" applyNumberFormat="0" applyBorder="0" applyAlignment="0" applyProtection="0">
      <alignment vertical="center"/>
    </xf>
    <xf numFmtId="0" fontId="22" fillId="47" borderId="0" applyNumberFormat="0" applyBorder="0" applyAlignment="0" applyProtection="0">
      <alignment vertical="center"/>
    </xf>
    <xf numFmtId="0" fontId="0" fillId="0" borderId="0">
      <alignment vertical="center"/>
    </xf>
    <xf numFmtId="0" fontId="22" fillId="47" borderId="0" applyNumberFormat="0" applyBorder="0" applyAlignment="0" applyProtection="0">
      <alignment vertical="center"/>
    </xf>
    <xf numFmtId="0" fontId="0" fillId="0" borderId="0">
      <alignment vertical="center"/>
    </xf>
    <xf numFmtId="0" fontId="0" fillId="0" borderId="0">
      <alignment vertical="center"/>
    </xf>
    <xf numFmtId="0" fontId="22" fillId="47" borderId="0" applyNumberFormat="0" applyBorder="0" applyAlignment="0" applyProtection="0">
      <alignment vertical="center"/>
    </xf>
    <xf numFmtId="0" fontId="0" fillId="0" borderId="0">
      <alignment vertical="center"/>
    </xf>
    <xf numFmtId="0" fontId="0" fillId="0" borderId="0">
      <alignment vertical="center"/>
    </xf>
    <xf numFmtId="0" fontId="22" fillId="47" borderId="0" applyNumberFormat="0" applyBorder="0" applyAlignment="0" applyProtection="0">
      <alignment vertical="center"/>
    </xf>
    <xf numFmtId="0" fontId="0" fillId="0" borderId="0">
      <alignment vertical="center"/>
    </xf>
    <xf numFmtId="0" fontId="0" fillId="0" borderId="0">
      <alignment vertical="center"/>
    </xf>
    <xf numFmtId="0" fontId="22" fillId="47" borderId="0" applyNumberFormat="0" applyBorder="0" applyAlignment="0" applyProtection="0">
      <alignment vertical="center"/>
    </xf>
    <xf numFmtId="0" fontId="0" fillId="0" borderId="0">
      <alignment vertical="center"/>
    </xf>
    <xf numFmtId="0" fontId="0" fillId="0" borderId="0">
      <alignment vertical="center"/>
    </xf>
    <xf numFmtId="0" fontId="22" fillId="33" borderId="0" applyNumberFormat="0" applyBorder="0" applyAlignment="0" applyProtection="0">
      <alignment vertical="center"/>
    </xf>
    <xf numFmtId="0" fontId="0" fillId="0" borderId="0">
      <alignment vertical="center"/>
    </xf>
    <xf numFmtId="0" fontId="22" fillId="33" borderId="0" applyNumberFormat="0" applyBorder="0" applyAlignment="0" applyProtection="0">
      <alignment vertical="center"/>
    </xf>
    <xf numFmtId="0" fontId="0" fillId="0" borderId="0">
      <alignment vertical="center"/>
    </xf>
    <xf numFmtId="0" fontId="22" fillId="33" borderId="0" applyNumberFormat="0" applyBorder="0" applyAlignment="0" applyProtection="0">
      <alignment vertical="center"/>
    </xf>
    <xf numFmtId="0" fontId="0" fillId="0" borderId="0">
      <alignment vertical="center"/>
    </xf>
    <xf numFmtId="0" fontId="22" fillId="33" borderId="0" applyNumberFormat="0" applyBorder="0" applyAlignment="0" applyProtection="0">
      <alignment vertical="center"/>
    </xf>
    <xf numFmtId="0" fontId="0" fillId="0" borderId="0"/>
    <xf numFmtId="0" fontId="0" fillId="0" borderId="0">
      <alignment vertical="center"/>
    </xf>
    <xf numFmtId="0" fontId="22" fillId="33" borderId="0" applyNumberFormat="0" applyBorder="0" applyAlignment="0" applyProtection="0">
      <alignment vertical="center"/>
    </xf>
    <xf numFmtId="0" fontId="0" fillId="0" borderId="0"/>
    <xf numFmtId="0" fontId="0" fillId="0" borderId="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0" fillId="0" borderId="0">
      <alignment vertical="center"/>
    </xf>
    <xf numFmtId="0" fontId="0" fillId="0" borderId="0">
      <alignment vertical="center"/>
    </xf>
    <xf numFmtId="0" fontId="22" fillId="48" borderId="0" applyNumberFormat="0" applyBorder="0" applyAlignment="0" applyProtection="0">
      <alignment vertical="center"/>
    </xf>
    <xf numFmtId="0" fontId="0" fillId="0" borderId="0"/>
    <xf numFmtId="0" fontId="22" fillId="48" borderId="0" applyNumberFormat="0" applyBorder="0" applyAlignment="0" applyProtection="0">
      <alignment vertical="center"/>
    </xf>
    <xf numFmtId="0" fontId="22" fillId="25"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0" fillId="0" borderId="0"/>
    <xf numFmtId="0" fontId="22"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2" fillId="47" borderId="0" applyNumberFormat="0" applyBorder="0" applyAlignment="0" applyProtection="0">
      <alignment vertical="center"/>
    </xf>
    <xf numFmtId="0" fontId="0" fillId="0" borderId="0"/>
    <xf numFmtId="0" fontId="22" fillId="47" borderId="0" applyNumberFormat="0" applyBorder="0" applyAlignment="0" applyProtection="0">
      <alignment vertical="center"/>
    </xf>
    <xf numFmtId="0" fontId="60" fillId="45" borderId="0" applyNumberFormat="0" applyBorder="0" applyAlignment="0" applyProtection="0">
      <alignment vertical="center"/>
    </xf>
    <xf numFmtId="0" fontId="22" fillId="47" borderId="0" applyNumberFormat="0" applyBorder="0" applyAlignment="0" applyProtection="0">
      <alignment vertical="center"/>
    </xf>
    <xf numFmtId="0" fontId="0" fillId="0" borderId="0"/>
    <xf numFmtId="0" fontId="22" fillId="47" borderId="0" applyNumberFormat="0" applyBorder="0" applyAlignment="0" applyProtection="0">
      <alignment vertical="center"/>
    </xf>
    <xf numFmtId="0" fontId="60" fillId="51"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60" fillId="45" borderId="0" applyNumberFormat="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0" fillId="0" borderId="0">
      <alignment vertical="center"/>
    </xf>
    <xf numFmtId="0" fontId="0" fillId="0" borderId="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9" fontId="0" fillId="0" borderId="0" applyFont="0" applyFill="0" applyBorder="0" applyAlignment="0" applyProtection="0">
      <alignment vertical="center"/>
    </xf>
    <xf numFmtId="0" fontId="22" fillId="52" borderId="40" applyNumberFormat="0" applyFont="0" applyAlignment="0" applyProtection="0">
      <alignment vertical="center"/>
    </xf>
    <xf numFmtId="0" fontId="0" fillId="0" borderId="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0" fillId="0" borderId="0"/>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0" fillId="45" borderId="0" applyNumberFormat="0" applyBorder="0" applyAlignment="0" applyProtection="0">
      <alignment vertical="center"/>
    </xf>
    <xf numFmtId="0" fontId="1" fillId="0" borderId="0"/>
    <xf numFmtId="0" fontId="60" fillId="45" borderId="0" applyNumberFormat="0" applyBorder="0" applyAlignment="0" applyProtection="0">
      <alignment vertical="center"/>
    </xf>
    <xf numFmtId="0" fontId="60" fillId="51" borderId="0" applyNumberFormat="0" applyBorder="0" applyAlignment="0" applyProtection="0">
      <alignment vertical="center"/>
    </xf>
    <xf numFmtId="0" fontId="0" fillId="0" borderId="0"/>
    <xf numFmtId="0" fontId="60" fillId="51" borderId="0" applyNumberFormat="0" applyBorder="0" applyAlignment="0" applyProtection="0">
      <alignment vertical="center"/>
    </xf>
    <xf numFmtId="0" fontId="0" fillId="0" borderId="0"/>
    <xf numFmtId="0" fontId="60" fillId="51" borderId="0" applyNumberFormat="0" applyBorder="0" applyAlignment="0" applyProtection="0">
      <alignment vertical="center"/>
    </xf>
    <xf numFmtId="0" fontId="78" fillId="0" borderId="0" applyNumberFormat="0" applyFill="0" applyBorder="0" applyAlignment="0" applyProtection="0">
      <alignment vertical="center"/>
    </xf>
    <xf numFmtId="0" fontId="59" fillId="23" borderId="0" applyNumberFormat="0" applyBorder="0" applyAlignment="0" applyProtection="0">
      <alignment vertical="center"/>
    </xf>
    <xf numFmtId="0" fontId="60" fillId="51" borderId="0" applyNumberFormat="0" applyBorder="0" applyAlignment="0" applyProtection="0">
      <alignment vertical="center"/>
    </xf>
    <xf numFmtId="0" fontId="54" fillId="23" borderId="0" applyNumberFormat="0" applyBorder="0" applyAlignment="0" applyProtection="0">
      <alignment vertical="center"/>
    </xf>
    <xf numFmtId="0" fontId="60" fillId="26" borderId="0" applyNumberFormat="0" applyBorder="0" applyAlignment="0" applyProtection="0">
      <alignment vertical="center"/>
    </xf>
    <xf numFmtId="0" fontId="60" fillId="26" borderId="0" applyNumberFormat="0" applyBorder="0" applyAlignment="0" applyProtection="0">
      <alignment vertical="center"/>
    </xf>
    <xf numFmtId="0" fontId="60" fillId="26" borderId="0" applyNumberFormat="0" applyBorder="0" applyAlignment="0" applyProtection="0">
      <alignment vertical="center"/>
    </xf>
    <xf numFmtId="0" fontId="60" fillId="26" borderId="0" applyNumberFormat="0" applyBorder="0" applyAlignment="0" applyProtection="0">
      <alignment vertical="center"/>
    </xf>
    <xf numFmtId="0" fontId="74" fillId="0" borderId="0" applyNumberFormat="0" applyFill="0" applyBorder="0" applyAlignment="0" applyProtection="0">
      <alignment vertical="top"/>
    </xf>
    <xf numFmtId="0" fontId="0" fillId="0" borderId="0"/>
    <xf numFmtId="9" fontId="0" fillId="0" borderId="0" applyFont="0" applyFill="0" applyBorder="0" applyAlignment="0" applyProtection="0">
      <alignment vertical="center"/>
    </xf>
    <xf numFmtId="0" fontId="59" fillId="23"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0" fillId="0" borderId="0" applyFont="0" applyFill="0" applyBorder="0" applyAlignment="0" applyProtection="0">
      <alignment vertical="center"/>
    </xf>
    <xf numFmtId="9" fontId="22"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22" fillId="0" borderId="0" applyFont="0" applyFill="0" applyBorder="0" applyAlignment="0" applyProtection="0">
      <alignment vertical="center"/>
    </xf>
    <xf numFmtId="0" fontId="0" fillId="0" borderId="0"/>
    <xf numFmtId="9" fontId="22"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22" fillId="0" borderId="0" applyFont="0" applyFill="0" applyBorder="0" applyAlignment="0" applyProtection="0">
      <alignment vertical="center"/>
    </xf>
    <xf numFmtId="0" fontId="0" fillId="0" borderId="0"/>
    <xf numFmtId="9" fontId="22"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65" fillId="0" borderId="35" applyNumberFormat="0" applyFill="0" applyAlignment="0" applyProtection="0">
      <alignment vertical="center"/>
    </xf>
    <xf numFmtId="0" fontId="0" fillId="0" borderId="0"/>
    <xf numFmtId="0" fontId="75" fillId="0" borderId="39" applyNumberFormat="0" applyFill="0" applyAlignment="0" applyProtection="0">
      <alignment vertical="center"/>
    </xf>
    <xf numFmtId="0" fontId="75" fillId="0" borderId="39" applyNumberFormat="0" applyFill="0" applyAlignment="0" applyProtection="0">
      <alignment vertical="center"/>
    </xf>
    <xf numFmtId="0" fontId="75" fillId="0" borderId="39" applyNumberFormat="0" applyFill="0" applyAlignment="0" applyProtection="0">
      <alignment vertical="center"/>
    </xf>
    <xf numFmtId="0" fontId="75" fillId="0" borderId="39" applyNumberFormat="0" applyFill="0" applyAlignment="0" applyProtection="0">
      <alignment vertical="center"/>
    </xf>
    <xf numFmtId="0" fontId="75" fillId="0" borderId="39" applyNumberFormat="0" applyFill="0" applyAlignment="0" applyProtection="0">
      <alignment vertical="center"/>
    </xf>
    <xf numFmtId="0" fontId="59" fillId="23" borderId="0" applyNumberFormat="0" applyBorder="0" applyAlignment="0" applyProtection="0">
      <alignment vertical="center"/>
    </xf>
    <xf numFmtId="0" fontId="0" fillId="0" borderId="0"/>
    <xf numFmtId="0" fontId="65" fillId="0" borderId="35" applyNumberFormat="0" applyFill="0" applyAlignment="0" applyProtection="0">
      <alignment vertical="center"/>
    </xf>
    <xf numFmtId="0" fontId="65" fillId="0" borderId="35" applyNumberFormat="0" applyFill="0" applyAlignment="0" applyProtection="0">
      <alignment vertical="center"/>
    </xf>
    <xf numFmtId="0" fontId="0" fillId="0" borderId="0">
      <alignment vertical="center"/>
    </xf>
    <xf numFmtId="0" fontId="0" fillId="0" borderId="0">
      <alignment vertical="center"/>
    </xf>
    <xf numFmtId="0" fontId="65" fillId="0" borderId="35" applyNumberFormat="0" applyFill="0" applyAlignment="0" applyProtection="0">
      <alignment vertical="center"/>
    </xf>
    <xf numFmtId="0" fontId="57" fillId="0" borderId="38" applyNumberFormat="0" applyFill="0" applyAlignment="0" applyProtection="0">
      <alignment vertical="center"/>
    </xf>
    <xf numFmtId="0" fontId="57" fillId="0" borderId="38" applyNumberFormat="0" applyFill="0" applyAlignment="0" applyProtection="0">
      <alignment vertical="center"/>
    </xf>
    <xf numFmtId="0" fontId="57" fillId="0" borderId="38" applyNumberFormat="0" applyFill="0" applyAlignment="0" applyProtection="0">
      <alignment vertical="center"/>
    </xf>
    <xf numFmtId="0" fontId="57" fillId="0" borderId="38" applyNumberFormat="0" applyFill="0" applyAlignment="0" applyProtection="0">
      <alignment vertical="center"/>
    </xf>
    <xf numFmtId="0" fontId="0" fillId="0" borderId="0"/>
    <xf numFmtId="0" fontId="57" fillId="0" borderId="38" applyNumberFormat="0" applyFill="0" applyAlignment="0" applyProtection="0">
      <alignment vertical="center"/>
    </xf>
    <xf numFmtId="43" fontId="22" fillId="0" borderId="0" applyFont="0" applyFill="0" applyBorder="0" applyAlignment="0" applyProtection="0">
      <alignment vertical="center"/>
    </xf>
    <xf numFmtId="0" fontId="57" fillId="0" borderId="0" applyNumberFormat="0" applyFill="0" applyBorder="0" applyAlignment="0" applyProtection="0">
      <alignment vertical="center"/>
    </xf>
    <xf numFmtId="43" fontId="22" fillId="0" borderId="0" applyFont="0" applyFill="0" applyBorder="0" applyAlignment="0" applyProtection="0">
      <alignment vertical="center"/>
    </xf>
    <xf numFmtId="0" fontId="57" fillId="0" borderId="0" applyNumberFormat="0" applyFill="0" applyBorder="0" applyAlignment="0" applyProtection="0">
      <alignment vertical="center"/>
    </xf>
    <xf numFmtId="43" fontId="22" fillId="0" borderId="0" applyFont="0" applyFill="0" applyBorder="0" applyAlignment="0" applyProtection="0">
      <alignment vertical="center"/>
    </xf>
    <xf numFmtId="0" fontId="57"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76" fillId="0" borderId="0" applyNumberFormat="0" applyFill="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0" fillId="0" borderId="0"/>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0" fillId="0" borderId="0"/>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0" fillId="0" borderId="0"/>
    <xf numFmtId="0" fontId="59" fillId="23" borderId="0" applyNumberFormat="0" applyBorder="0" applyAlignment="0" applyProtection="0">
      <alignment vertical="center"/>
    </xf>
    <xf numFmtId="0" fontId="0" fillId="0" borderId="0">
      <alignment vertical="center"/>
    </xf>
    <xf numFmtId="0" fontId="59" fillId="23" borderId="0" applyNumberFormat="0" applyBorder="0" applyAlignment="0" applyProtection="0">
      <alignment vertical="center"/>
    </xf>
    <xf numFmtId="0" fontId="54" fillId="23" borderId="0" applyNumberFormat="0" applyBorder="0" applyAlignment="0" applyProtection="0">
      <alignment vertical="center"/>
    </xf>
    <xf numFmtId="0" fontId="0" fillId="0" borderId="0"/>
    <xf numFmtId="0" fontId="54" fillId="23" borderId="0" applyNumberFormat="0" applyBorder="0" applyAlignment="0" applyProtection="0">
      <alignment vertical="center"/>
    </xf>
    <xf numFmtId="0" fontId="0" fillId="0" borderId="0"/>
    <xf numFmtId="0" fontId="54" fillId="23" borderId="0" applyNumberFormat="0" applyBorder="0" applyAlignment="0" applyProtection="0">
      <alignment vertical="center"/>
    </xf>
    <xf numFmtId="0" fontId="0" fillId="0" borderId="0">
      <alignment vertical="center"/>
    </xf>
    <xf numFmtId="0" fontId="54" fillId="23" borderId="0" applyNumberFormat="0" applyBorder="0" applyAlignment="0" applyProtection="0">
      <alignment vertical="center"/>
    </xf>
    <xf numFmtId="0" fontId="58" fillId="23" borderId="0" applyNumberFormat="0" applyBorder="0" applyAlignment="0" applyProtection="0">
      <alignment vertical="center"/>
    </xf>
    <xf numFmtId="0" fontId="54" fillId="23" borderId="0" applyNumberFormat="0" applyBorder="0" applyAlignment="0" applyProtection="0">
      <alignment vertical="center"/>
    </xf>
    <xf numFmtId="0" fontId="0" fillId="0" borderId="0"/>
    <xf numFmtId="0" fontId="54" fillId="23" borderId="0" applyNumberFormat="0" applyBorder="0" applyAlignment="0" applyProtection="0">
      <alignment vertical="center"/>
    </xf>
    <xf numFmtId="0" fontId="58"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58" fillId="23" borderId="0" applyNumberFormat="0" applyBorder="0" applyAlignment="0" applyProtection="0">
      <alignment vertical="center"/>
    </xf>
    <xf numFmtId="0" fontId="0" fillId="0" borderId="0"/>
    <xf numFmtId="0" fontId="56" fillId="24" borderId="0" applyNumberFormat="0" applyBorder="0" applyAlignment="0" applyProtection="0">
      <alignment vertical="center"/>
    </xf>
    <xf numFmtId="0" fontId="58" fillId="23" borderId="0" applyNumberFormat="0" applyBorder="0" applyAlignment="0" applyProtection="0">
      <alignment vertical="center"/>
    </xf>
    <xf numFmtId="0" fontId="0" fillId="0" borderId="0"/>
    <xf numFmtId="0" fontId="0" fillId="0" borderId="0"/>
    <xf numFmtId="0" fontId="58" fillId="23" borderId="0" applyNumberFormat="0" applyBorder="0" applyAlignment="0" applyProtection="0">
      <alignment vertical="center"/>
    </xf>
    <xf numFmtId="0" fontId="0" fillId="0" borderId="0"/>
    <xf numFmtId="0" fontId="58" fillId="23" borderId="0" applyNumberFormat="0" applyBorder="0" applyAlignment="0" applyProtection="0">
      <alignment vertical="center"/>
    </xf>
    <xf numFmtId="0" fontId="0" fillId="0" borderId="0"/>
    <xf numFmtId="0" fontId="0" fillId="0" borderId="0"/>
    <xf numFmtId="0" fontId="1"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 fillId="0" borderId="0">
      <alignment vertical="center"/>
    </xf>
    <xf numFmtId="0" fontId="1" fillId="0" borderId="0"/>
    <xf numFmtId="0" fontId="1" fillId="0" borderId="0"/>
    <xf numFmtId="0" fontId="1"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xf numFmtId="0" fontId="0" fillId="0" borderId="0">
      <alignment vertical="center"/>
    </xf>
    <xf numFmtId="0" fontId="5" fillId="0" borderId="0">
      <alignment vertical="center"/>
    </xf>
    <xf numFmtId="0" fontId="0" fillId="0" borderId="0"/>
    <xf numFmtId="0" fontId="0"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77" fillId="2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6" fillId="2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82" fillId="50" borderId="41"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2" fillId="52" borderId="40" applyNumberFormat="0" applyFont="0" applyAlignment="0" applyProtection="0">
      <alignment vertical="center"/>
    </xf>
    <xf numFmtId="0" fontId="0" fillId="0" borderId="0">
      <alignment vertical="center"/>
    </xf>
    <xf numFmtId="0" fontId="0" fillId="0" borderId="0">
      <alignment vertical="center"/>
    </xf>
    <xf numFmtId="0" fontId="45" fillId="9" borderId="29" applyNumberFormat="0" applyAlignment="0" applyProtection="0">
      <alignment vertical="center"/>
    </xf>
    <xf numFmtId="0" fontId="0" fillId="0" borderId="0"/>
    <xf numFmtId="0" fontId="0" fillId="0" borderId="0"/>
    <xf numFmtId="0" fontId="0" fillId="0" borderId="0">
      <alignment vertical="center"/>
    </xf>
    <xf numFmtId="0" fontId="5"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80" fillId="0" borderId="0" applyNumberFormat="0" applyFill="0" applyBorder="0" applyAlignment="0" applyProtection="0">
      <alignment vertical="center"/>
    </xf>
    <xf numFmtId="0" fontId="0" fillId="0" borderId="0"/>
    <xf numFmtId="0" fontId="80" fillId="0" borderId="0" applyNumberFormat="0" applyFill="0" applyBorder="0" applyAlignment="0" applyProtection="0">
      <alignment vertical="center"/>
    </xf>
    <xf numFmtId="0" fontId="0" fillId="0" borderId="0"/>
    <xf numFmtId="0" fontId="80"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56" fillId="24" borderId="0" applyNumberFormat="0" applyBorder="0" applyAlignment="0" applyProtection="0">
      <alignment vertical="center"/>
    </xf>
    <xf numFmtId="0" fontId="0" fillId="0" borderId="0"/>
    <xf numFmtId="0" fontId="56" fillId="24" borderId="0" applyNumberFormat="0" applyBorder="0" applyAlignment="0" applyProtection="0">
      <alignment vertical="center"/>
    </xf>
    <xf numFmtId="0" fontId="0" fillId="0" borderId="0"/>
    <xf numFmtId="0" fontId="56"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7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xf numFmtId="0" fontId="0" fillId="0" borderId="0"/>
    <xf numFmtId="0" fontId="5" fillId="0" borderId="0">
      <alignment vertical="center"/>
    </xf>
    <xf numFmtId="0" fontId="0" fillId="0" borderId="0"/>
    <xf numFmtId="0" fontId="0" fillId="0" borderId="0"/>
    <xf numFmtId="0" fontId="5"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45" fillId="9" borderId="29" applyNumberFormat="0" applyAlignment="0" applyProtection="0">
      <alignment vertical="center"/>
    </xf>
    <xf numFmtId="0" fontId="0" fillId="0" borderId="0">
      <alignment vertical="center"/>
    </xf>
    <xf numFmtId="0" fontId="45" fillId="9" borderId="29" applyNumberFormat="0" applyAlignment="0" applyProtection="0">
      <alignment vertical="center"/>
    </xf>
    <xf numFmtId="0" fontId="0" fillId="0" borderId="0"/>
    <xf numFmtId="0" fontId="45" fillId="9" borderId="29"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7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xf numFmtId="0" fontId="0" fillId="0" borderId="0"/>
    <xf numFmtId="0" fontId="0" fillId="0" borderId="0">
      <alignment vertical="center"/>
    </xf>
    <xf numFmtId="0" fontId="0" fillId="0" borderId="0"/>
    <xf numFmtId="0" fontId="0" fillId="0" borderId="0">
      <alignment vertical="center"/>
    </xf>
    <xf numFmtId="0" fontId="82" fillId="50" borderId="41" applyNumberFormat="0" applyAlignment="0" applyProtection="0">
      <alignment vertical="center"/>
    </xf>
    <xf numFmtId="0" fontId="0" fillId="0" borderId="0">
      <alignment vertical="center"/>
    </xf>
    <xf numFmtId="0" fontId="5" fillId="0" borderId="0"/>
    <xf numFmtId="0" fontId="0" fillId="0" borderId="0"/>
    <xf numFmtId="0" fontId="0" fillId="0" borderId="0">
      <alignment vertical="center"/>
    </xf>
    <xf numFmtId="0" fontId="0" fillId="0" borderId="0"/>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xf numFmtId="0" fontId="0" fillId="0" borderId="0"/>
    <xf numFmtId="0" fontId="0" fillId="0" borderId="0">
      <alignment vertical="center"/>
    </xf>
    <xf numFmtId="0" fontId="0" fillId="0" borderId="0"/>
    <xf numFmtId="0" fontId="5" fillId="0" borderId="0"/>
    <xf numFmtId="0" fontId="0" fillId="0" borderId="0"/>
    <xf numFmtId="0" fontId="0" fillId="0" borderId="0"/>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5" fillId="0" borderId="0"/>
    <xf numFmtId="0" fontId="83"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5" fillId="0" borderId="0">
      <alignment vertical="center"/>
    </xf>
    <xf numFmtId="0" fontId="0" fillId="52" borderId="40" applyNumberFormat="0" applyFont="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xf numFmtId="0" fontId="5" fillId="0" borderId="0"/>
    <xf numFmtId="0" fontId="0" fillId="0" borderId="0"/>
    <xf numFmtId="0" fontId="5" fillId="0" borderId="0"/>
    <xf numFmtId="0" fontId="0" fillId="0" borderId="0"/>
    <xf numFmtId="0" fontId="5" fillId="0" borderId="0"/>
    <xf numFmtId="0" fontId="0" fillId="0" borderId="0"/>
    <xf numFmtId="0" fontId="5" fillId="0" borderId="0"/>
    <xf numFmtId="0" fontId="0" fillId="0" borderId="0"/>
    <xf numFmtId="0" fontId="5" fillId="0" borderId="0">
      <alignment vertical="center"/>
    </xf>
    <xf numFmtId="0" fontId="0" fillId="0" borderId="0"/>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54" borderId="0" applyNumberFormat="0" applyBorder="0" applyAlignment="0" applyProtection="0">
      <alignment vertical="center"/>
    </xf>
    <xf numFmtId="0" fontId="0" fillId="0" borderId="0">
      <alignment vertical="center"/>
    </xf>
    <xf numFmtId="0" fontId="60" fillId="5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60"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56" fillId="2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43" fontId="22"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56"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84"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82" fillId="50" borderId="41"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41" fontId="22" fillId="0" borderId="0" applyFont="0" applyFill="0" applyBorder="0" applyAlignment="0" applyProtection="0">
      <alignment vertical="center"/>
    </xf>
    <xf numFmtId="0" fontId="0" fillId="0" borderId="0">
      <alignment vertical="center"/>
    </xf>
    <xf numFmtId="0" fontId="82" fillId="50" borderId="41" applyNumberFormat="0" applyAlignment="0" applyProtection="0">
      <alignment vertical="center"/>
    </xf>
    <xf numFmtId="0" fontId="0" fillId="0" borderId="0">
      <alignment vertical="center"/>
    </xf>
    <xf numFmtId="0" fontId="82" fillId="50" borderId="41"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41" fontId="22" fillId="0" borderId="0" applyFont="0" applyFill="0" applyBorder="0" applyAlignment="0" applyProtection="0">
      <alignment vertical="center"/>
    </xf>
    <xf numFmtId="0" fontId="0" fillId="0" borderId="0"/>
    <xf numFmtId="0" fontId="5" fillId="0" borderId="0"/>
    <xf numFmtId="0" fontId="5" fillId="0" borderId="0"/>
    <xf numFmtId="0" fontId="5" fillId="0" borderId="0"/>
    <xf numFmtId="0" fontId="5" fillId="0" borderId="0"/>
    <xf numFmtId="0" fontId="5" fillId="0" borderId="0"/>
    <xf numFmtId="0" fontId="5" fillId="0" borderId="0"/>
    <xf numFmtId="41" fontId="22" fillId="0" borderId="0" applyFont="0" applyFill="0" applyBorder="0" applyAlignment="0" applyProtection="0">
      <alignment vertical="center"/>
    </xf>
    <xf numFmtId="0" fontId="5" fillId="0" borderId="0"/>
    <xf numFmtId="0" fontId="5"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56" fillId="2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41" fontId="22" fillId="0" borderId="0" applyFont="0" applyFill="0" applyBorder="0" applyAlignment="0" applyProtection="0">
      <alignment vertical="center"/>
    </xf>
    <xf numFmtId="0" fontId="0" fillId="0" borderId="0"/>
    <xf numFmtId="41" fontId="22" fillId="0" borderId="0" applyFont="0" applyFill="0" applyBorder="0" applyAlignment="0" applyProtection="0">
      <alignment vertical="center"/>
    </xf>
    <xf numFmtId="0" fontId="0" fillId="0" borderId="0"/>
    <xf numFmtId="41" fontId="22" fillId="0" borderId="0" applyFont="0" applyFill="0" applyBorder="0" applyAlignment="0" applyProtection="0">
      <alignment vertical="center"/>
    </xf>
    <xf numFmtId="0" fontId="0" fillId="0" borderId="0">
      <alignment vertical="center"/>
    </xf>
    <xf numFmtId="41" fontId="22" fillId="0" borderId="0" applyFont="0" applyFill="0" applyBorder="0" applyAlignment="0" applyProtection="0">
      <alignment vertical="center"/>
    </xf>
    <xf numFmtId="0" fontId="0" fillId="0" borderId="0"/>
    <xf numFmtId="41" fontId="22"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85"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85"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85" fillId="0" borderId="0" applyNumberFormat="0" applyFill="0" applyBorder="0" applyAlignment="0" applyProtection="0">
      <alignment vertical="center"/>
    </xf>
    <xf numFmtId="0" fontId="0" fillId="0" borderId="0"/>
    <xf numFmtId="0" fontId="85" fillId="0" borderId="0" applyNumberFormat="0" applyFill="0" applyBorder="0" applyAlignment="0" applyProtection="0">
      <alignment vertical="center"/>
    </xf>
    <xf numFmtId="0" fontId="0" fillId="0" borderId="0"/>
    <xf numFmtId="0" fontId="85"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79" fillId="53" borderId="41" applyNumberFormat="0" applyAlignment="0" applyProtection="0">
      <alignment vertical="center"/>
    </xf>
    <xf numFmtId="0" fontId="0" fillId="0" borderId="0"/>
    <xf numFmtId="0" fontId="0" fillId="0" borderId="0"/>
    <xf numFmtId="41"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2"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2" fillId="52" borderId="40" applyNumberFormat="0" applyFont="0" applyAlignment="0" applyProtection="0">
      <alignment vertical="center"/>
    </xf>
    <xf numFmtId="0" fontId="0" fillId="0" borderId="0"/>
    <xf numFmtId="0" fontId="22" fillId="52" borderId="40" applyNumberFormat="0" applyFon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77" fillId="2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60" fillId="5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86" fillId="0" borderId="43"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7" fillId="24" borderId="0" applyNumberFormat="0" applyBorder="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86" fillId="0" borderId="43" applyNumberFormat="0" applyFill="0" applyAlignment="0" applyProtection="0">
      <alignment vertical="center"/>
    </xf>
    <xf numFmtId="0" fontId="79" fillId="53" borderId="41" applyNumberFormat="0" applyAlignment="0" applyProtection="0">
      <alignment vertical="center"/>
    </xf>
    <xf numFmtId="0" fontId="79" fillId="53" borderId="41" applyNumberFormat="0" applyAlignment="0" applyProtection="0">
      <alignment vertical="center"/>
    </xf>
    <xf numFmtId="0" fontId="79" fillId="53" borderId="41" applyNumberFormat="0" applyAlignment="0" applyProtection="0">
      <alignment vertical="center"/>
    </xf>
    <xf numFmtId="0" fontId="79" fillId="53" borderId="41" applyNumberForma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42" applyNumberFormat="0" applyFill="0" applyAlignment="0" applyProtection="0">
      <alignment vertical="center"/>
    </xf>
    <xf numFmtId="0" fontId="81" fillId="0" borderId="42" applyNumberFormat="0" applyFill="0" applyAlignment="0" applyProtection="0">
      <alignment vertical="center"/>
    </xf>
    <xf numFmtId="0" fontId="81" fillId="0" borderId="42" applyNumberFormat="0" applyFill="0" applyAlignment="0" applyProtection="0">
      <alignment vertical="center"/>
    </xf>
    <xf numFmtId="0" fontId="81" fillId="0" borderId="42" applyNumberFormat="0" applyFill="0" applyAlignment="0" applyProtection="0">
      <alignment vertical="center"/>
    </xf>
    <xf numFmtId="0" fontId="81" fillId="0" borderId="42" applyNumberFormat="0" applyFill="0" applyAlignment="0" applyProtection="0">
      <alignment vertical="center"/>
    </xf>
    <xf numFmtId="41"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22"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22"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22"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22" fillId="0" borderId="0" applyFont="0" applyFill="0" applyBorder="0" applyAlignment="0" applyProtection="0">
      <alignment vertical="center"/>
    </xf>
    <xf numFmtId="43" fontId="0" fillId="0" borderId="0" applyFont="0" applyFill="0" applyBorder="0" applyAlignment="0" applyProtection="0"/>
    <xf numFmtId="43" fontId="22"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22" fillId="4" borderId="0" applyNumberFormat="0" applyBorder="0" applyAlignment="0" applyProtection="0">
      <alignment vertical="center"/>
    </xf>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2" fillId="0" borderId="0" applyFont="0" applyFill="0" applyBorder="0" applyAlignment="0" applyProtection="0">
      <alignment vertical="center"/>
    </xf>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22" fillId="4" borderId="0" applyNumberFormat="0" applyBorder="0" applyAlignment="0" applyProtection="0">
      <alignment vertical="center"/>
    </xf>
    <xf numFmtId="41" fontId="22" fillId="0" borderId="0" applyFont="0" applyFill="0" applyBorder="0" applyAlignment="0" applyProtection="0">
      <alignment vertical="center"/>
    </xf>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22"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22" fillId="4"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0" fillId="27" borderId="0" applyNumberFormat="0" applyBorder="0" applyAlignment="0" applyProtection="0">
      <alignment vertical="center"/>
    </xf>
    <xf numFmtId="0" fontId="60" fillId="27" borderId="0" applyNumberFormat="0" applyBorder="0" applyAlignment="0" applyProtection="0">
      <alignment vertical="center"/>
    </xf>
    <xf numFmtId="0" fontId="60" fillId="27" borderId="0" applyNumberFormat="0" applyBorder="0" applyAlignment="0" applyProtection="0">
      <alignment vertical="center"/>
    </xf>
    <xf numFmtId="0" fontId="60" fillId="27" borderId="0" applyNumberFormat="0" applyBorder="0" applyAlignment="0" applyProtection="0">
      <alignment vertical="center"/>
    </xf>
    <xf numFmtId="0" fontId="60" fillId="54" borderId="0" applyNumberFormat="0" applyBorder="0" applyAlignment="0" applyProtection="0">
      <alignment vertical="center"/>
    </xf>
    <xf numFmtId="0" fontId="60" fillId="54"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8" fillId="53" borderId="44" applyNumberFormat="0" applyAlignment="0" applyProtection="0">
      <alignment vertical="center"/>
    </xf>
    <xf numFmtId="0" fontId="88" fillId="53" borderId="44" applyNumberFormat="0" applyAlignment="0" applyProtection="0">
      <alignment vertical="center"/>
    </xf>
    <xf numFmtId="0" fontId="88" fillId="53" borderId="44" applyNumberFormat="0" applyAlignment="0" applyProtection="0">
      <alignment vertical="center"/>
    </xf>
    <xf numFmtId="0" fontId="88" fillId="53" borderId="44" applyNumberFormat="0" applyAlignment="0" applyProtection="0">
      <alignment vertical="center"/>
    </xf>
    <xf numFmtId="0" fontId="88" fillId="53" borderId="44" applyNumberFormat="0" applyAlignment="0" applyProtection="0">
      <alignment vertical="center"/>
    </xf>
    <xf numFmtId="0" fontId="30" fillId="0" borderId="0"/>
    <xf numFmtId="0" fontId="55" fillId="0" borderId="0"/>
    <xf numFmtId="0" fontId="55" fillId="0" borderId="0">
      <alignment vertical="center"/>
    </xf>
    <xf numFmtId="0" fontId="0" fillId="52" borderId="40" applyNumberFormat="0" applyFont="0" applyAlignment="0" applyProtection="0">
      <alignment vertical="center"/>
    </xf>
    <xf numFmtId="0" fontId="0" fillId="52" borderId="40" applyNumberFormat="0" applyFont="0" applyAlignment="0" applyProtection="0">
      <alignment vertical="center"/>
    </xf>
    <xf numFmtId="0" fontId="0" fillId="52" borderId="40" applyNumberFormat="0" applyFont="0" applyAlignment="0" applyProtection="0">
      <alignment vertical="center"/>
    </xf>
    <xf numFmtId="0" fontId="0" fillId="52" borderId="40" applyNumberFormat="0" applyFont="0" applyAlignment="0" applyProtection="0">
      <alignment vertical="center"/>
    </xf>
    <xf numFmtId="0" fontId="22" fillId="52" borderId="40" applyNumberFormat="0" applyFont="0" applyAlignment="0" applyProtection="0">
      <alignment vertical="center"/>
    </xf>
    <xf numFmtId="0" fontId="22" fillId="0" borderId="0">
      <alignment vertical="center"/>
    </xf>
  </cellStyleXfs>
  <cellXfs count="332">
    <xf numFmtId="0" fontId="0" fillId="0" borderId="0" xfId="0"/>
    <xf numFmtId="0" fontId="1" fillId="0" borderId="0" xfId="0" applyFont="1" applyFill="1" applyAlignment="1"/>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4"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176" fontId="2"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8" fillId="0" borderId="7" xfId="0" applyFont="1" applyFill="1" applyBorder="1" applyAlignment="1">
      <alignment vertical="center" wrapText="1"/>
    </xf>
    <xf numFmtId="4" fontId="8" fillId="0" borderId="7" xfId="0" applyNumberFormat="1" applyFont="1" applyFill="1" applyBorder="1" applyAlignment="1">
      <alignment vertical="center" wrapText="1"/>
    </xf>
    <xf numFmtId="0" fontId="10" fillId="3" borderId="8" xfId="0" applyFont="1" applyFill="1" applyBorder="1" applyAlignment="1">
      <alignment horizontal="center" vertical="center" wrapText="1"/>
    </xf>
    <xf numFmtId="0" fontId="11" fillId="0" borderId="0" xfId="1097" applyFont="1" applyFill="1" applyBorder="1" applyAlignment="1"/>
    <xf numFmtId="0" fontId="0" fillId="0" borderId="0" xfId="1097" applyFill="1" applyBorder="1" applyAlignment="1"/>
    <xf numFmtId="0" fontId="11" fillId="0" borderId="0" xfId="1097" applyFont="1" applyFill="1" applyBorder="1" applyAlignment="1">
      <alignment horizontal="center"/>
    </xf>
    <xf numFmtId="0" fontId="12" fillId="0" borderId="0" xfId="1097" applyFont="1" applyFill="1" applyBorder="1" applyAlignment="1">
      <alignment horizontal="left"/>
    </xf>
    <xf numFmtId="0" fontId="5" fillId="0" borderId="1" xfId="1097" applyFont="1" applyFill="1" applyBorder="1" applyAlignment="1">
      <alignment horizontal="left" vertical="center"/>
    </xf>
    <xf numFmtId="0" fontId="11" fillId="0" borderId="0" xfId="1097" applyFont="1" applyFill="1" applyBorder="1" applyAlignment="1">
      <alignment horizontal="center" vertical="center"/>
    </xf>
    <xf numFmtId="0" fontId="0" fillId="0" borderId="0" xfId="1097" applyFill="1" applyBorder="1" applyAlignment="1">
      <alignment vertical="center"/>
    </xf>
    <xf numFmtId="0" fontId="11" fillId="0" borderId="9" xfId="1097" applyFont="1" applyFill="1" applyBorder="1" applyAlignment="1">
      <alignment horizontal="center" vertical="center" wrapText="1"/>
    </xf>
    <xf numFmtId="0" fontId="11" fillId="0" borderId="9" xfId="1097" applyFont="1" applyFill="1" applyBorder="1" applyAlignment="1">
      <alignment horizontal="center" vertical="center"/>
    </xf>
    <xf numFmtId="0" fontId="11" fillId="0" borderId="2" xfId="1097" applyFont="1" applyFill="1" applyBorder="1" applyAlignment="1">
      <alignment horizontal="center" vertical="center"/>
    </xf>
    <xf numFmtId="0" fontId="11" fillId="0" borderId="10" xfId="1097" applyFont="1" applyFill="1" applyBorder="1" applyAlignment="1">
      <alignment horizontal="center" vertical="center" wrapText="1"/>
    </xf>
    <xf numFmtId="0" fontId="11" fillId="0" borderId="10" xfId="1097" applyFont="1" applyFill="1" applyBorder="1" applyAlignment="1">
      <alignment horizontal="center" vertical="center"/>
    </xf>
    <xf numFmtId="0" fontId="11" fillId="0" borderId="2" xfId="1097" applyFont="1" applyFill="1" applyBorder="1" applyAlignment="1">
      <alignment horizontal="center" vertical="center" wrapText="1"/>
    </xf>
    <xf numFmtId="0" fontId="11" fillId="0" borderId="11" xfId="1097" applyFont="1" applyFill="1" applyBorder="1" applyAlignment="1">
      <alignment horizontal="center" vertical="center" wrapText="1"/>
    </xf>
    <xf numFmtId="0" fontId="11" fillId="0" borderId="11" xfId="1097" applyFont="1" applyFill="1" applyBorder="1" applyAlignment="1">
      <alignment horizontal="center" vertical="center"/>
    </xf>
    <xf numFmtId="0" fontId="11" fillId="0" borderId="11" xfId="1097" applyFont="1" applyFill="1" applyBorder="1" applyAlignment="1">
      <alignment horizontal="left" vertical="center"/>
    </xf>
    <xf numFmtId="0" fontId="11" fillId="0" borderId="2" xfId="1097" applyFont="1" applyFill="1" applyBorder="1" applyAlignment="1">
      <alignment horizontal="left" vertical="center"/>
    </xf>
    <xf numFmtId="0" fontId="11" fillId="0" borderId="2" xfId="1097" applyFont="1" applyFill="1" applyBorder="1" applyAlignment="1">
      <alignment vertical="center"/>
    </xf>
    <xf numFmtId="0" fontId="13" fillId="0" borderId="2" xfId="1097" applyFont="1" applyFill="1" applyBorder="1" applyAlignment="1">
      <alignment vertical="center"/>
    </xf>
    <xf numFmtId="0" fontId="14" fillId="0" borderId="2" xfId="1097" applyFont="1" applyFill="1" applyBorder="1" applyAlignment="1">
      <alignment horizontal="center" vertical="center"/>
    </xf>
    <xf numFmtId="0" fontId="5" fillId="0" borderId="2" xfId="1097" applyFont="1" applyFill="1" applyBorder="1" applyAlignment="1">
      <alignment horizontal="center" vertical="center"/>
    </xf>
    <xf numFmtId="0" fontId="11" fillId="0" borderId="12" xfId="1097" applyFont="1" applyFill="1" applyBorder="1" applyAlignment="1">
      <alignment horizontal="left" vertical="center"/>
    </xf>
    <xf numFmtId="0" fontId="5" fillId="0" borderId="0" xfId="1097" applyFont="1" applyFill="1" applyBorder="1" applyAlignment="1">
      <alignment horizontal="right"/>
    </xf>
    <xf numFmtId="0" fontId="5" fillId="0" borderId="0" xfId="1097" applyFont="1" applyFill="1" applyBorder="1" applyAlignment="1">
      <alignment horizontal="right" vertical="center"/>
    </xf>
    <xf numFmtId="0" fontId="11" fillId="0" borderId="2" xfId="1097" applyFont="1" applyFill="1" applyBorder="1" applyAlignment="1"/>
    <xf numFmtId="0" fontId="5" fillId="0" borderId="0" xfId="1097" applyFont="1" applyFill="1" applyBorder="1" applyAlignment="1"/>
    <xf numFmtId="0" fontId="0" fillId="0" borderId="0" xfId="1097" applyFill="1" applyBorder="1" applyAlignment="1">
      <alignment horizontal="center"/>
    </xf>
    <xf numFmtId="0" fontId="12" fillId="0" borderId="0" xfId="1097" applyFont="1" applyFill="1" applyBorder="1" applyAlignment="1">
      <alignment horizontal="left" vertical="center"/>
    </xf>
    <xf numFmtId="0" fontId="5" fillId="0" borderId="9" xfId="1097" applyFont="1" applyFill="1" applyBorder="1" applyAlignment="1">
      <alignment horizontal="center" vertical="center"/>
    </xf>
    <xf numFmtId="0" fontId="5" fillId="0" borderId="11" xfId="1097" applyFont="1" applyFill="1" applyBorder="1" applyAlignment="1">
      <alignment horizontal="center" vertical="center"/>
    </xf>
    <xf numFmtId="0" fontId="5" fillId="0" borderId="11" xfId="1097" applyFont="1" applyFill="1" applyBorder="1" applyAlignment="1">
      <alignment horizontal="left" vertical="center"/>
    </xf>
    <xf numFmtId="0" fontId="5" fillId="0" borderId="2" xfId="1097" applyFont="1" applyFill="1" applyBorder="1" applyAlignment="1">
      <alignment horizontal="left" vertical="center"/>
    </xf>
    <xf numFmtId="0" fontId="5" fillId="0" borderId="2" xfId="1097" applyFont="1" applyFill="1" applyBorder="1" applyAlignment="1">
      <alignment vertical="center"/>
    </xf>
    <xf numFmtId="0" fontId="0" fillId="0" borderId="2" xfId="1097" applyFill="1" applyBorder="1" applyAlignment="1">
      <alignment horizontal="center" vertical="center"/>
    </xf>
    <xf numFmtId="0" fontId="15" fillId="0" borderId="2" xfId="1097" applyFont="1" applyFill="1" applyBorder="1" applyAlignment="1">
      <alignment vertical="center"/>
    </xf>
    <xf numFmtId="0" fontId="2" fillId="0" borderId="2" xfId="1097" applyFont="1" applyFill="1" applyBorder="1" applyAlignment="1">
      <alignment horizontal="center" vertical="center"/>
    </xf>
    <xf numFmtId="0" fontId="2" fillId="0" borderId="2" xfId="1097" applyFont="1" applyFill="1" applyBorder="1" applyAlignment="1">
      <alignment horizontal="left" vertical="center"/>
    </xf>
    <xf numFmtId="0" fontId="16" fillId="0" borderId="2" xfId="1097" applyFont="1" applyFill="1" applyBorder="1" applyAlignment="1">
      <alignment horizontal="center" vertical="center"/>
    </xf>
    <xf numFmtId="0" fontId="5" fillId="0" borderId="12" xfId="1097" applyFont="1" applyFill="1" applyBorder="1" applyAlignment="1">
      <alignment horizontal="left" vertical="center"/>
    </xf>
    <xf numFmtId="0" fontId="5" fillId="0" borderId="9" xfId="1097" applyFont="1" applyFill="1" applyBorder="1" applyAlignment="1">
      <alignment horizontal="center" vertical="center" wrapText="1"/>
    </xf>
    <xf numFmtId="0" fontId="5" fillId="0" borderId="11" xfId="1097" applyFont="1" applyFill="1" applyBorder="1" applyAlignment="1">
      <alignment horizontal="center" vertical="center" wrapText="1"/>
    </xf>
    <xf numFmtId="0" fontId="0" fillId="0" borderId="0" xfId="0" applyFill="1" applyBorder="1" applyAlignment="1"/>
    <xf numFmtId="0" fontId="0" fillId="0" borderId="0" xfId="0" applyFill="1" applyBorder="1" applyAlignment="1">
      <alignment horizontal="center" vertical="center"/>
    </xf>
    <xf numFmtId="0" fontId="17" fillId="0" borderId="0" xfId="0" applyFont="1" applyFill="1" applyBorder="1" applyAlignment="1"/>
    <xf numFmtId="0" fontId="18" fillId="0" borderId="0" xfId="0" applyFont="1" applyFill="1" applyAlignment="1">
      <alignment horizontal="center" vertical="center"/>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Fill="1" applyBorder="1" applyAlignment="1">
      <alignment horizontal="center" vertical="center"/>
    </xf>
    <xf numFmtId="0" fontId="19" fillId="0" borderId="9"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0" xfId="0" applyFont="1" applyFill="1" applyBorder="1" applyAlignment="1"/>
    <xf numFmtId="0" fontId="5" fillId="4" borderId="0" xfId="0" applyNumberFormat="1" applyFont="1" applyFill="1" applyBorder="1" applyAlignment="1" applyProtection="1"/>
    <xf numFmtId="0" fontId="21" fillId="4" borderId="0" xfId="0" applyNumberFormat="1" applyFont="1" applyFill="1" applyBorder="1" applyAlignment="1" applyProtection="1">
      <alignment horizontal="center" vertical="center"/>
    </xf>
    <xf numFmtId="0" fontId="22" fillId="4" borderId="0" xfId="0" applyNumberFormat="1" applyFont="1" applyFill="1" applyBorder="1" applyAlignment="1" applyProtection="1"/>
    <xf numFmtId="0" fontId="2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xf numFmtId="0" fontId="21" fillId="0" borderId="0" xfId="0" applyNumberFormat="1" applyFont="1" applyFill="1" applyBorder="1" applyAlignment="1" applyProtection="1"/>
    <xf numFmtId="0" fontId="0" fillId="4" borderId="0" xfId="0" applyNumberFormat="1" applyFont="1" applyFill="1" applyBorder="1" applyAlignment="1" applyProtection="1"/>
    <xf numFmtId="0" fontId="23" fillId="4" borderId="0" xfId="0" applyNumberFormat="1" applyFont="1" applyFill="1" applyBorder="1" applyAlignment="1" applyProtection="1">
      <alignment vertical="center"/>
    </xf>
    <xf numFmtId="0" fontId="23" fillId="4" borderId="0" xfId="0" applyNumberFormat="1" applyFont="1" applyFill="1" applyBorder="1" applyAlignment="1" applyProtection="1"/>
    <xf numFmtId="0" fontId="23" fillId="0" borderId="0" xfId="0" applyNumberFormat="1" applyFont="1" applyFill="1" applyBorder="1" applyAlignment="1" applyProtection="1">
      <alignment vertical="center"/>
    </xf>
    <xf numFmtId="0" fontId="23" fillId="0" borderId="0" xfId="0" applyNumberFormat="1" applyFont="1" applyFill="1" applyBorder="1" applyAlignment="1" applyProtection="1"/>
    <xf numFmtId="0" fontId="23" fillId="4" borderId="16" xfId="0" applyNumberFormat="1" applyFont="1" applyFill="1" applyBorder="1" applyAlignment="1" applyProtection="1">
      <alignment horizontal="left" vertical="center"/>
    </xf>
    <xf numFmtId="0" fontId="23" fillId="4" borderId="16" xfId="0" applyNumberFormat="1" applyFont="1" applyFill="1" applyBorder="1" applyAlignment="1" applyProtection="1">
      <alignment vertical="center"/>
    </xf>
    <xf numFmtId="0" fontId="23" fillId="0" borderId="16" xfId="0" applyNumberFormat="1" applyFont="1" applyFill="1" applyBorder="1" applyAlignment="1" applyProtection="1">
      <alignment vertical="center"/>
    </xf>
    <xf numFmtId="0" fontId="23" fillId="0" borderId="16" xfId="0" applyNumberFormat="1" applyFont="1" applyFill="1" applyBorder="1" applyAlignment="1" applyProtection="1">
      <alignment horizontal="center" vertical="center"/>
    </xf>
    <xf numFmtId="0" fontId="23" fillId="4" borderId="17" xfId="0" applyNumberFormat="1" applyFont="1" applyFill="1" applyBorder="1" applyAlignment="1" applyProtection="1">
      <alignment horizontal="center"/>
    </xf>
    <xf numFmtId="0" fontId="23" fillId="4" borderId="18" xfId="0" applyNumberFormat="1" applyFont="1" applyFill="1" applyBorder="1" applyAlignment="1" applyProtection="1">
      <alignment horizontal="center" vertical="center"/>
    </xf>
    <xf numFmtId="0" fontId="23" fillId="4" borderId="18" xfId="0" applyNumberFormat="1" applyFont="1" applyFill="1" applyBorder="1" applyAlignment="1" applyProtection="1">
      <alignment horizontal="center"/>
    </xf>
    <xf numFmtId="0" fontId="23" fillId="0" borderId="18" xfId="0" applyNumberFormat="1" applyFont="1" applyFill="1" applyBorder="1" applyAlignment="1" applyProtection="1">
      <alignment horizontal="center" vertical="center" wrapText="1"/>
    </xf>
    <xf numFmtId="0" fontId="23" fillId="4" borderId="17" xfId="0" applyNumberFormat="1" applyFont="1" applyFill="1" applyBorder="1" applyAlignment="1" applyProtection="1"/>
    <xf numFmtId="0" fontId="23" fillId="4" borderId="18" xfId="0" applyNumberFormat="1" applyFont="1" applyFill="1" applyBorder="1" applyAlignment="1" applyProtection="1">
      <alignment vertical="center"/>
    </xf>
    <xf numFmtId="0" fontId="23" fillId="4" borderId="18" xfId="0" applyNumberFormat="1" applyFont="1" applyFill="1" applyBorder="1" applyAlignment="1" applyProtection="1"/>
    <xf numFmtId="178" fontId="23" fillId="0" borderId="18" xfId="0" applyNumberFormat="1" applyFont="1" applyFill="1" applyBorder="1" applyAlignment="1" applyProtection="1">
      <alignment horizontal="right" vertical="center"/>
    </xf>
    <xf numFmtId="178" fontId="23" fillId="0" borderId="19" xfId="0" applyNumberFormat="1" applyFont="1" applyFill="1" applyBorder="1" applyAlignment="1" applyProtection="1">
      <alignment horizontal="right" vertical="center"/>
    </xf>
    <xf numFmtId="0" fontId="5" fillId="4" borderId="17" xfId="0" applyNumberFormat="1" applyFont="1" applyFill="1" applyBorder="1" applyAlignment="1" applyProtection="1"/>
    <xf numFmtId="0" fontId="23" fillId="4" borderId="20" xfId="0" applyNumberFormat="1" applyFont="1" applyFill="1" applyBorder="1" applyAlignment="1" applyProtection="1"/>
    <xf numFmtId="0" fontId="24" fillId="0" borderId="21" xfId="0" applyNumberFormat="1" applyFont="1" applyFill="1" applyBorder="1" applyAlignment="1" applyProtection="1">
      <alignment horizontal="center" vertical="center"/>
    </xf>
    <xf numFmtId="178" fontId="23" fillId="0" borderId="20" xfId="0" applyNumberFormat="1" applyFont="1" applyFill="1" applyBorder="1" applyAlignment="1" applyProtection="1">
      <alignment horizontal="right" vertical="center"/>
    </xf>
    <xf numFmtId="0" fontId="24" fillId="0" borderId="22" xfId="0" applyNumberFormat="1" applyFont="1" applyFill="1" applyBorder="1" applyAlignment="1" applyProtection="1">
      <alignment horizontal="center" vertical="center"/>
    </xf>
    <xf numFmtId="178" fontId="23" fillId="0" borderId="23" xfId="0" applyNumberFormat="1" applyFont="1" applyFill="1" applyBorder="1" applyAlignment="1" applyProtection="1">
      <alignment horizontal="right" vertical="center"/>
    </xf>
    <xf numFmtId="0" fontId="23" fillId="0" borderId="24" xfId="0" applyNumberFormat="1" applyFont="1" applyFill="1" applyBorder="1" applyAlignment="1" applyProtection="1">
      <alignment vertical="center"/>
    </xf>
    <xf numFmtId="0" fontId="23" fillId="0" borderId="24" xfId="0" applyNumberFormat="1" applyFont="1" applyFill="1" applyBorder="1" applyAlignment="1" applyProtection="1"/>
    <xf numFmtId="0" fontId="23" fillId="0" borderId="0" xfId="0" applyNumberFormat="1" applyFont="1" applyFill="1" applyBorder="1" applyAlignment="1" applyProtection="1">
      <alignment horizontal="center" vertical="center"/>
    </xf>
    <xf numFmtId="0" fontId="23" fillId="0" borderId="16" xfId="0" applyNumberFormat="1" applyFont="1" applyFill="1" applyBorder="1" applyAlignment="1" applyProtection="1">
      <alignment horizontal="right" vertical="center"/>
    </xf>
    <xf numFmtId="0" fontId="23" fillId="0" borderId="16" xfId="0" applyNumberFormat="1" applyFont="1" applyFill="1" applyBorder="1" applyAlignment="1" applyProtection="1">
      <alignment horizontal="left" vertical="center"/>
    </xf>
    <xf numFmtId="179" fontId="23" fillId="0" borderId="18" xfId="0" applyNumberFormat="1" applyFont="1" applyFill="1" applyBorder="1" applyAlignment="1" applyProtection="1">
      <alignment horizontal="right" vertical="center"/>
    </xf>
    <xf numFmtId="179" fontId="23" fillId="0" borderId="19" xfId="0" applyNumberFormat="1" applyFont="1" applyFill="1" applyBorder="1" applyAlignment="1" applyProtection="1">
      <alignment horizontal="right" vertical="center"/>
    </xf>
    <xf numFmtId="180" fontId="23" fillId="0" borderId="20" xfId="0" applyNumberFormat="1" applyFont="1" applyFill="1" applyBorder="1" applyAlignment="1" applyProtection="1">
      <alignment horizontal="right" vertical="center"/>
    </xf>
    <xf numFmtId="0" fontId="24" fillId="0" borderId="2" xfId="0" applyNumberFormat="1" applyFont="1" applyFill="1" applyBorder="1" applyAlignment="1" applyProtection="1">
      <alignment horizontal="center" vertical="center"/>
    </xf>
    <xf numFmtId="0" fontId="24" fillId="0" borderId="25"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right"/>
    </xf>
    <xf numFmtId="0" fontId="14" fillId="0" borderId="0" xfId="0" applyFont="1" applyFill="1" applyAlignment="1">
      <alignment vertical="center"/>
    </xf>
    <xf numFmtId="0" fontId="0" fillId="0" borderId="0" xfId="0" applyFont="1" applyFill="1"/>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xf>
    <xf numFmtId="0" fontId="26" fillId="0" borderId="0" xfId="0" applyFont="1" applyFill="1" applyAlignment="1">
      <alignment horizontal="right" vertical="center"/>
    </xf>
    <xf numFmtId="0" fontId="26" fillId="0" borderId="9" xfId="0"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26"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1" xfId="0" applyFont="1" applyFill="1" applyBorder="1" applyAlignment="1">
      <alignment horizontal="center"/>
    </xf>
    <xf numFmtId="0" fontId="26" fillId="0" borderId="11" xfId="0" applyFont="1" applyFill="1" applyBorder="1" applyAlignment="1">
      <alignment horizontal="center" wrapText="1"/>
    </xf>
    <xf numFmtId="0" fontId="26" fillId="0" borderId="27" xfId="0" applyFont="1" applyFill="1" applyBorder="1" applyAlignment="1">
      <alignment horizontal="center" vertical="center"/>
    </xf>
    <xf numFmtId="3" fontId="26" fillId="5" borderId="2" xfId="0" applyNumberFormat="1" applyFont="1" applyFill="1" applyBorder="1" applyAlignment="1" applyProtection="1">
      <alignment vertical="center"/>
    </xf>
    <xf numFmtId="0" fontId="26" fillId="6" borderId="2" xfId="0" applyFont="1" applyFill="1" applyBorder="1" applyAlignment="1">
      <alignment horizontal="center" vertical="center"/>
    </xf>
    <xf numFmtId="3" fontId="26" fillId="5" borderId="2" xfId="0" applyNumberFormat="1" applyFont="1" applyFill="1" applyBorder="1" applyAlignment="1" applyProtection="1">
      <alignment horizontal="left" vertical="center"/>
    </xf>
    <xf numFmtId="0" fontId="26" fillId="0" borderId="2" xfId="0" applyFont="1" applyFill="1" applyBorder="1" applyAlignment="1">
      <alignment horizontal="center" vertical="center"/>
    </xf>
    <xf numFmtId="3" fontId="28" fillId="5" borderId="2" xfId="0" applyNumberFormat="1" applyFont="1" applyFill="1" applyBorder="1" applyAlignment="1" applyProtection="1">
      <alignment horizontal="left" vertical="center"/>
    </xf>
    <xf numFmtId="3" fontId="28" fillId="5" borderId="2" xfId="0" applyNumberFormat="1" applyFont="1" applyFill="1" applyBorder="1" applyAlignment="1" applyProtection="1">
      <alignment vertical="center"/>
    </xf>
    <xf numFmtId="0" fontId="26" fillId="0" borderId="2" xfId="0" applyFont="1" applyBorder="1" applyAlignment="1">
      <alignment horizontal="left" vertical="center"/>
    </xf>
    <xf numFmtId="0" fontId="28" fillId="0" borderId="2" xfId="0" applyFont="1" applyBorder="1" applyAlignment="1">
      <alignment horizontal="left" vertical="center"/>
    </xf>
    <xf numFmtId="0" fontId="28" fillId="0" borderId="2" xfId="971" applyFont="1" applyFill="1" applyBorder="1" applyAlignment="1">
      <alignment vertical="center" wrapText="1"/>
    </xf>
    <xf numFmtId="3" fontId="26" fillId="0" borderId="2" xfId="0" applyNumberFormat="1" applyFont="1" applyFill="1" applyBorder="1" applyAlignment="1" applyProtection="1">
      <alignment horizontal="left" vertical="center"/>
    </xf>
    <xf numFmtId="0" fontId="26" fillId="0" borderId="2" xfId="0" applyFont="1" applyFill="1" applyBorder="1"/>
    <xf numFmtId="0" fontId="29" fillId="0" borderId="2" xfId="0" applyFont="1" applyFill="1" applyBorder="1" applyAlignment="1">
      <alignment horizontal="distributed" vertical="center"/>
    </xf>
    <xf numFmtId="0" fontId="26" fillId="0" borderId="0" xfId="0" applyFont="1" applyFill="1"/>
    <xf numFmtId="0" fontId="30" fillId="6" borderId="0" xfId="0" applyFont="1" applyFill="1" applyAlignment="1">
      <alignment horizontal="center" vertical="center"/>
    </xf>
    <xf numFmtId="0" fontId="0" fillId="0" borderId="0" xfId="0" applyBorder="1"/>
    <xf numFmtId="0" fontId="31" fillId="0" borderId="0" xfId="0" applyFont="1" applyFill="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0" fontId="32" fillId="0" borderId="0" xfId="0" applyFont="1" applyFill="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right" vertical="center"/>
    </xf>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3" fontId="26" fillId="0" borderId="2" xfId="0" applyNumberFormat="1" applyFont="1" applyFill="1" applyBorder="1" applyAlignment="1" applyProtection="1">
      <alignment vertical="center"/>
    </xf>
    <xf numFmtId="0" fontId="26" fillId="0" borderId="2" xfId="0" applyFont="1" applyBorder="1" applyAlignment="1">
      <alignment horizontal="center" vertical="center"/>
    </xf>
    <xf numFmtId="0" fontId="26" fillId="0" borderId="2" xfId="0" applyFont="1" applyFill="1" applyBorder="1" applyAlignment="1">
      <alignment vertical="center"/>
    </xf>
    <xf numFmtId="0" fontId="33" fillId="0" borderId="0" xfId="0" applyFont="1" applyFill="1" applyAlignment="1">
      <alignment vertical="center"/>
    </xf>
    <xf numFmtId="0" fontId="30" fillId="0" borderId="0" xfId="0" applyFont="1" applyFill="1" applyAlignment="1">
      <alignment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1" xfId="0" applyFont="1" applyFill="1" applyBorder="1" applyAlignment="1">
      <alignment horizontal="center" vertical="center"/>
    </xf>
    <xf numFmtId="0" fontId="29" fillId="6" borderId="11" xfId="0" applyFont="1" applyFill="1" applyBorder="1" applyAlignment="1">
      <alignment horizontal="center" vertical="center"/>
    </xf>
    <xf numFmtId="0" fontId="26" fillId="6" borderId="2" xfId="0" applyFont="1" applyFill="1" applyBorder="1" applyAlignment="1">
      <alignment vertical="center"/>
    </xf>
    <xf numFmtId="3" fontId="28" fillId="0" borderId="2" xfId="0" applyNumberFormat="1" applyFont="1" applyFill="1" applyBorder="1" applyAlignment="1" applyProtection="1">
      <alignment horizontal="left" vertical="center"/>
    </xf>
    <xf numFmtId="0" fontId="26" fillId="0" borderId="2" xfId="0" applyFont="1" applyBorder="1" applyAlignment="1">
      <alignment vertical="center"/>
    </xf>
    <xf numFmtId="0" fontId="34" fillId="0" borderId="2" xfId="0" applyFont="1" applyBorder="1" applyAlignment="1">
      <alignment horizontal="left" vertical="center"/>
    </xf>
    <xf numFmtId="3" fontId="28" fillId="0" borderId="2" xfId="0" applyNumberFormat="1" applyFont="1" applyFill="1" applyBorder="1" applyAlignment="1" applyProtection="1">
      <alignment vertical="center"/>
    </xf>
    <xf numFmtId="0" fontId="29" fillId="0" borderId="2" xfId="0" applyFont="1" applyFill="1" applyBorder="1" applyAlignment="1">
      <alignment vertical="center"/>
    </xf>
    <xf numFmtId="0" fontId="35" fillId="0" borderId="2" xfId="971" applyFont="1" applyFill="1" applyBorder="1" applyAlignment="1">
      <alignment vertical="center" wrapText="1"/>
    </xf>
    <xf numFmtId="0" fontId="30" fillId="0" borderId="2" xfId="0" applyFont="1" applyFill="1" applyBorder="1" applyAlignment="1">
      <alignment vertical="center"/>
    </xf>
    <xf numFmtId="0" fontId="30" fillId="6" borderId="2" xfId="0" applyFont="1" applyFill="1" applyBorder="1" applyAlignment="1">
      <alignment vertical="center"/>
    </xf>
    <xf numFmtId="1" fontId="26" fillId="0" borderId="2" xfId="0" applyNumberFormat="1" applyFont="1" applyFill="1" applyBorder="1" applyAlignment="1" applyProtection="1">
      <alignment vertical="center"/>
      <protection locked="0"/>
    </xf>
    <xf numFmtId="0" fontId="0" fillId="5" borderId="0" xfId="0" applyFont="1" applyFill="1" applyAlignment="1">
      <alignment vertical="center"/>
    </xf>
    <xf numFmtId="0" fontId="36" fillId="0" borderId="0" xfId="0" applyFont="1" applyFill="1" applyAlignment="1">
      <alignment vertical="center"/>
    </xf>
    <xf numFmtId="0" fontId="0" fillId="0" borderId="0" xfId="0" applyFont="1" applyFill="1" applyAlignment="1">
      <alignment vertical="center"/>
    </xf>
    <xf numFmtId="0" fontId="30" fillId="0" borderId="0" xfId="0" applyFont="1" applyFill="1" applyAlignment="1">
      <alignment horizontal="right" vertical="center"/>
    </xf>
    <xf numFmtId="0" fontId="26" fillId="0" borderId="0" xfId="0" applyFont="1" applyFill="1" applyAlignment="1">
      <alignment horizontal="center" vertical="center"/>
    </xf>
    <xf numFmtId="0" fontId="25" fillId="0" borderId="14" xfId="0" applyFont="1" applyFill="1" applyBorder="1" applyAlignment="1">
      <alignment horizontal="center" vertical="center"/>
    </xf>
    <xf numFmtId="0" fontId="25" fillId="0" borderId="2" xfId="0" applyFont="1" applyFill="1" applyBorder="1" applyAlignment="1">
      <alignment horizontal="center" vertical="center"/>
    </xf>
    <xf numFmtId="0" fontId="26" fillId="5" borderId="2" xfId="0" applyFont="1" applyFill="1" applyBorder="1" applyAlignment="1">
      <alignment vertical="center"/>
    </xf>
    <xf numFmtId="3" fontId="35" fillId="5" borderId="2" xfId="0" applyNumberFormat="1" applyFont="1" applyFill="1" applyBorder="1" applyAlignment="1" applyProtection="1">
      <alignment vertical="center"/>
    </xf>
    <xf numFmtId="3" fontId="26" fillId="6" borderId="2" xfId="0" applyNumberFormat="1" applyFont="1" applyFill="1" applyBorder="1" applyAlignment="1" applyProtection="1">
      <alignment vertical="center"/>
    </xf>
    <xf numFmtId="0" fontId="26" fillId="6" borderId="2" xfId="0" applyFont="1" applyFill="1" applyBorder="1" applyAlignment="1">
      <alignment horizontal="left" vertical="center"/>
    </xf>
    <xf numFmtId="0" fontId="30" fillId="5" borderId="0" xfId="1296" applyFont="1" applyFill="1"/>
    <xf numFmtId="0" fontId="37" fillId="0" borderId="0" xfId="1296" applyFont="1" applyFill="1"/>
    <xf numFmtId="0" fontId="30" fillId="0" borderId="0" xfId="1296" applyFont="1" applyFill="1"/>
    <xf numFmtId="0" fontId="38" fillId="0" borderId="0" xfId="1296" applyFont="1" applyFill="1"/>
    <xf numFmtId="0" fontId="32" fillId="5" borderId="0" xfId="0" applyFont="1" applyFill="1" applyAlignment="1">
      <alignment horizontal="center" vertical="center"/>
    </xf>
    <xf numFmtId="0" fontId="26" fillId="0" borderId="0" xfId="1296" applyNumberFormat="1" applyFont="1" applyFill="1" applyAlignment="1" applyProtection="1">
      <alignment horizontal="right" vertical="center"/>
    </xf>
    <xf numFmtId="0" fontId="26" fillId="0" borderId="9" xfId="1296" applyNumberFormat="1" applyFont="1" applyFill="1" applyBorder="1" applyAlignment="1" applyProtection="1">
      <alignment horizontal="center" vertical="center"/>
    </xf>
    <xf numFmtId="0" fontId="26" fillId="0" borderId="2" xfId="1296" applyNumberFormat="1" applyFont="1" applyFill="1" applyBorder="1" applyAlignment="1" applyProtection="1">
      <alignment horizontal="centerContinuous" vertical="center" wrapText="1"/>
    </xf>
    <xf numFmtId="0" fontId="26" fillId="0" borderId="10" xfId="1296" applyNumberFormat="1" applyFont="1" applyFill="1" applyBorder="1" applyAlignment="1" applyProtection="1">
      <alignment horizontal="center" vertical="center"/>
    </xf>
    <xf numFmtId="0" fontId="26" fillId="0" borderId="9" xfId="1296" applyNumberFormat="1" applyFont="1" applyFill="1" applyBorder="1" applyAlignment="1" applyProtection="1">
      <alignment horizontal="center" vertical="center" wrapText="1"/>
    </xf>
    <xf numFmtId="0" fontId="26" fillId="0" borderId="2" xfId="1296" applyNumberFormat="1" applyFont="1" applyFill="1" applyBorder="1" applyAlignment="1" applyProtection="1">
      <alignment horizontal="center" vertical="center" wrapText="1"/>
    </xf>
    <xf numFmtId="0" fontId="26" fillId="0" borderId="11" xfId="1296" applyNumberFormat="1" applyFont="1" applyFill="1" applyBorder="1" applyAlignment="1" applyProtection="1">
      <alignment horizontal="center" vertical="center"/>
    </xf>
    <xf numFmtId="0" fontId="26" fillId="0" borderId="11" xfId="1296" applyNumberFormat="1" applyFont="1" applyFill="1" applyBorder="1" applyAlignment="1" applyProtection="1">
      <alignment horizontal="center" vertical="center" wrapText="1"/>
    </xf>
    <xf numFmtId="181" fontId="37" fillId="0" borderId="2" xfId="343" applyNumberFormat="1" applyFont="1" applyFill="1" applyBorder="1" applyAlignment="1">
      <alignment horizontal="left" vertical="center" wrapText="1"/>
    </xf>
    <xf numFmtId="3" fontId="37" fillId="6" borderId="2" xfId="1296" applyNumberFormat="1" applyFont="1" applyFill="1" applyBorder="1" applyAlignment="1" applyProtection="1">
      <alignment horizontal="right" vertical="center"/>
    </xf>
    <xf numFmtId="181" fontId="39" fillId="0" borderId="2" xfId="343" applyNumberFormat="1" applyFont="1" applyFill="1" applyBorder="1" applyAlignment="1">
      <alignment horizontal="left" vertical="center" wrapText="1" indent="1"/>
    </xf>
    <xf numFmtId="181" fontId="37" fillId="0" borderId="2" xfId="343" applyNumberFormat="1" applyFont="1" applyFill="1" applyBorder="1" applyAlignment="1">
      <alignment horizontal="left" vertical="center" wrapText="1" indent="1"/>
    </xf>
    <xf numFmtId="181" fontId="37" fillId="0" borderId="2" xfId="343" applyNumberFormat="1" applyFont="1" applyFill="1" applyBorder="1" applyAlignment="1">
      <alignment horizontal="left" vertical="center" wrapText="1" indent="2"/>
    </xf>
    <xf numFmtId="0" fontId="37" fillId="0" borderId="2" xfId="1296" applyFont="1" applyFill="1" applyBorder="1"/>
    <xf numFmtId="181" fontId="1" fillId="0" borderId="2" xfId="343" applyNumberFormat="1" applyFont="1" applyFill="1" applyBorder="1" applyAlignment="1">
      <alignment horizontal="left" vertical="center" wrapText="1" indent="2"/>
    </xf>
    <xf numFmtId="0" fontId="28" fillId="0" borderId="0" xfId="1296" applyNumberFormat="1" applyFont="1" applyFill="1" applyAlignment="1" applyProtection="1">
      <alignment horizontal="right" vertical="center"/>
    </xf>
    <xf numFmtId="0" fontId="28" fillId="0" borderId="2" xfId="1296" applyNumberFormat="1" applyFont="1" applyFill="1" applyBorder="1" applyAlignment="1" applyProtection="1">
      <alignment horizontal="centerContinuous" vertical="center" wrapText="1"/>
    </xf>
    <xf numFmtId="0" fontId="28" fillId="0" borderId="2" xfId="1296" applyNumberFormat="1" applyFont="1" applyFill="1" applyBorder="1" applyAlignment="1" applyProtection="1">
      <alignment horizontal="center" vertical="center" wrapText="1"/>
    </xf>
    <xf numFmtId="3" fontId="39" fillId="6" borderId="2" xfId="1296" applyNumberFormat="1" applyFont="1" applyFill="1" applyBorder="1" applyAlignment="1" applyProtection="1">
      <alignment horizontal="right" vertical="center"/>
    </xf>
    <xf numFmtId="0" fontId="39" fillId="0" borderId="2" xfId="1296" applyFont="1" applyFill="1" applyBorder="1"/>
    <xf numFmtId="0" fontId="26" fillId="0" borderId="13" xfId="1296" applyNumberFormat="1" applyFont="1" applyFill="1" applyBorder="1" applyAlignment="1" applyProtection="1">
      <alignment horizontal="center" vertical="center" wrapText="1"/>
    </xf>
    <xf numFmtId="0" fontId="28" fillId="0" borderId="9" xfId="1296" applyNumberFormat="1" applyFont="1" applyFill="1" applyBorder="1" applyAlignment="1" applyProtection="1">
      <alignment horizontal="center" vertical="center" wrapText="1"/>
    </xf>
    <xf numFmtId="0" fontId="29" fillId="0" borderId="0" xfId="0" applyFont="1" applyFill="1" applyAlignment="1">
      <alignment vertical="center"/>
    </xf>
    <xf numFmtId="0" fontId="26" fillId="6" borderId="0" xfId="0" applyFont="1" applyFill="1" applyAlignment="1">
      <alignment vertical="center"/>
    </xf>
    <xf numFmtId="0" fontId="26" fillId="0" borderId="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6" borderId="13" xfId="0" applyFont="1" applyFill="1" applyBorder="1" applyAlignment="1">
      <alignment vertical="center"/>
    </xf>
    <xf numFmtId="1" fontId="29" fillId="6" borderId="2" xfId="0" applyNumberFormat="1" applyFont="1" applyFill="1" applyBorder="1" applyAlignment="1">
      <alignment horizontal="center" vertical="center"/>
    </xf>
    <xf numFmtId="0" fontId="29" fillId="6" borderId="2" xfId="0" applyFont="1" applyFill="1" applyBorder="1" applyAlignment="1">
      <alignment horizontal="center" vertical="center"/>
    </xf>
    <xf numFmtId="182" fontId="26" fillId="0" borderId="13" xfId="0" applyNumberFormat="1" applyFont="1" applyFill="1" applyBorder="1" applyAlignment="1" applyProtection="1">
      <alignment horizontal="left" vertical="center"/>
      <protection locked="0"/>
    </xf>
    <xf numFmtId="0" fontId="29" fillId="0" borderId="2" xfId="0" applyFont="1" applyFill="1" applyBorder="1" applyAlignment="1">
      <alignment horizontal="center" vertical="center"/>
    </xf>
    <xf numFmtId="177" fontId="26" fillId="0" borderId="13" xfId="0" applyNumberFormat="1" applyFont="1" applyFill="1" applyBorder="1" applyAlignment="1" applyProtection="1">
      <alignment horizontal="left" vertical="center"/>
      <protection locked="0"/>
    </xf>
    <xf numFmtId="0" fontId="26" fillId="0" borderId="13" xfId="0" applyFont="1" applyFill="1" applyBorder="1" applyAlignment="1">
      <alignment vertical="center"/>
    </xf>
    <xf numFmtId="177" fontId="28" fillId="0" borderId="13" xfId="0" applyNumberFormat="1" applyFont="1" applyFill="1" applyBorder="1" applyAlignment="1" applyProtection="1">
      <alignment horizontal="left" vertical="center"/>
      <protection locked="0"/>
    </xf>
    <xf numFmtId="0" fontId="26" fillId="6" borderId="2" xfId="0" applyFont="1" applyFill="1" applyBorder="1" applyAlignment="1">
      <alignment horizontal="center" vertical="center" wrapText="1"/>
    </xf>
    <xf numFmtId="0" fontId="26" fillId="0" borderId="13" xfId="0" applyFont="1" applyBorder="1" applyAlignment="1">
      <alignment vertical="center"/>
    </xf>
    <xf numFmtId="0" fontId="28" fillId="0" borderId="13" xfId="0" applyFont="1" applyBorder="1" applyAlignment="1">
      <alignment vertical="center"/>
    </xf>
    <xf numFmtId="0" fontId="28" fillId="6" borderId="13" xfId="0" applyFont="1" applyFill="1" applyBorder="1" applyAlignment="1">
      <alignment vertical="center"/>
    </xf>
    <xf numFmtId="0" fontId="26" fillId="6" borderId="0" xfId="0" applyFont="1" applyFill="1" applyAlignment="1">
      <alignment horizontal="center" vertical="center"/>
    </xf>
    <xf numFmtId="0" fontId="32" fillId="0" borderId="0" xfId="1296" applyNumberFormat="1" applyFont="1" applyFill="1" applyAlignment="1" applyProtection="1">
      <alignment horizontal="center" vertical="center"/>
    </xf>
    <xf numFmtId="0" fontId="40" fillId="0" borderId="0" xfId="1296" applyNumberFormat="1" applyFont="1" applyFill="1" applyAlignment="1" applyProtection="1">
      <alignment horizontal="right" vertical="center"/>
    </xf>
    <xf numFmtId="0" fontId="41" fillId="0" borderId="1" xfId="1296" applyNumberFormat="1" applyFont="1" applyFill="1" applyBorder="1" applyAlignment="1" applyProtection="1">
      <alignment vertical="center"/>
    </xf>
    <xf numFmtId="3" fontId="37" fillId="0" borderId="2" xfId="1296" applyNumberFormat="1" applyFont="1" applyFill="1" applyBorder="1" applyAlignment="1" applyProtection="1">
      <alignment horizontal="right" vertical="center"/>
    </xf>
    <xf numFmtId="3" fontId="39" fillId="0" borderId="2" xfId="1296" applyNumberFormat="1" applyFont="1" applyFill="1" applyBorder="1" applyAlignment="1" applyProtection="1">
      <alignment horizontal="right" vertical="center"/>
    </xf>
    <xf numFmtId="0" fontId="31" fillId="0" borderId="0" xfId="0" applyFont="1" applyFill="1" applyAlignment="1" applyProtection="1">
      <alignment vertical="center"/>
      <protection locked="0"/>
    </xf>
    <xf numFmtId="0" fontId="42" fillId="5"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32" fillId="0" borderId="0" xfId="0" applyFont="1" applyFill="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6" fillId="0" borderId="13" xfId="0" applyFont="1" applyFill="1" applyBorder="1" applyAlignment="1" applyProtection="1">
      <alignment horizontal="center" vertical="center"/>
      <protection locked="0"/>
    </xf>
    <xf numFmtId="0" fontId="26" fillId="0" borderId="14" xfId="0" applyFont="1" applyFill="1" applyBorder="1" applyAlignment="1" applyProtection="1">
      <alignment horizontal="center" vertical="center"/>
      <protection locked="0"/>
    </xf>
    <xf numFmtId="0" fontId="26" fillId="0" borderId="15"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wrapText="1"/>
      <protection locked="0"/>
    </xf>
    <xf numFmtId="0" fontId="29" fillId="0" borderId="2" xfId="0" applyFont="1" applyFill="1" applyBorder="1" applyAlignment="1" applyProtection="1">
      <alignment horizontal="left" vertical="center"/>
      <protection locked="0"/>
    </xf>
    <xf numFmtId="0" fontId="29" fillId="6" borderId="2" xfId="0" applyFont="1" applyFill="1" applyBorder="1" applyAlignment="1" applyProtection="1">
      <alignment horizontal="left" vertical="center"/>
    </xf>
    <xf numFmtId="0" fontId="26" fillId="6" borderId="2" xfId="0" applyFont="1" applyFill="1" applyBorder="1" applyAlignment="1" applyProtection="1">
      <alignment vertical="center"/>
    </xf>
    <xf numFmtId="1" fontId="29" fillId="0" borderId="2" xfId="0" applyNumberFormat="1" applyFont="1" applyFill="1" applyBorder="1" applyAlignment="1" applyProtection="1">
      <alignment vertical="center"/>
      <protection locked="0"/>
    </xf>
    <xf numFmtId="1" fontId="29" fillId="6" borderId="2" xfId="0" applyNumberFormat="1" applyFont="1" applyFill="1" applyBorder="1" applyAlignment="1" applyProtection="1">
      <alignment vertical="center"/>
    </xf>
    <xf numFmtId="1" fontId="26" fillId="0" borderId="2" xfId="0" applyNumberFormat="1" applyFont="1" applyFill="1" applyBorder="1" applyAlignment="1" applyProtection="1">
      <alignment horizontal="left" vertical="center"/>
      <protection locked="0"/>
    </xf>
    <xf numFmtId="1" fontId="26" fillId="6" borderId="2" xfId="0" applyNumberFormat="1" applyFont="1" applyFill="1" applyBorder="1" applyAlignment="1" applyProtection="1">
      <alignment horizontal="left" vertical="center"/>
    </xf>
    <xf numFmtId="1" fontId="26" fillId="6" borderId="2" xfId="0" applyNumberFormat="1" applyFont="1" applyFill="1" applyBorder="1" applyAlignment="1" applyProtection="1">
      <alignment vertical="center"/>
    </xf>
    <xf numFmtId="0" fontId="26" fillId="0" borderId="2" xfId="0" applyNumberFormat="1" applyFont="1" applyFill="1" applyBorder="1" applyAlignment="1" applyProtection="1">
      <alignment vertical="center"/>
      <protection locked="0"/>
    </xf>
    <xf numFmtId="3" fontId="26" fillId="0" borderId="2" xfId="0" applyNumberFormat="1" applyFont="1" applyFill="1" applyBorder="1" applyAlignment="1" applyProtection="1">
      <alignment vertical="center"/>
      <protection locked="0"/>
    </xf>
    <xf numFmtId="0" fontId="28" fillId="0" borderId="2" xfId="0" applyFont="1" applyBorder="1" applyAlignment="1" applyProtection="1">
      <alignment vertical="center" wrapText="1"/>
      <protection locked="0"/>
    </xf>
    <xf numFmtId="0" fontId="26" fillId="0" borderId="2" xfId="0" applyFont="1" applyBorder="1" applyAlignment="1" applyProtection="1">
      <alignment vertical="center"/>
      <protection locked="0"/>
    </xf>
    <xf numFmtId="0" fontId="26" fillId="0" borderId="0" xfId="0" applyFont="1" applyFill="1" applyAlignment="1" applyProtection="1">
      <alignment vertical="center"/>
      <protection locked="0"/>
    </xf>
    <xf numFmtId="0" fontId="26" fillId="0" borderId="2" xfId="0" applyFont="1" applyFill="1" applyBorder="1" applyAlignment="1" applyProtection="1">
      <alignment vertical="center"/>
      <protection locked="0"/>
    </xf>
    <xf numFmtId="1" fontId="35" fillId="5" borderId="2" xfId="0" applyNumberFormat="1" applyFont="1" applyFill="1" applyBorder="1" applyAlignment="1" applyProtection="1">
      <alignment vertical="center"/>
      <protection locked="0"/>
    </xf>
    <xf numFmtId="3" fontId="26" fillId="0" borderId="9" xfId="0" applyNumberFormat="1" applyFont="1" applyFill="1" applyBorder="1" applyAlignment="1" applyProtection="1">
      <alignment vertical="center"/>
      <protection locked="0"/>
    </xf>
    <xf numFmtId="1" fontId="26" fillId="0" borderId="15" xfId="0" applyNumberFormat="1" applyFont="1" applyFill="1" applyBorder="1" applyAlignment="1" applyProtection="1">
      <alignment vertical="center"/>
      <protection locked="0"/>
    </xf>
    <xf numFmtId="0" fontId="29" fillId="0" borderId="2" xfId="0" applyFont="1" applyFill="1" applyBorder="1" applyAlignment="1" applyProtection="1">
      <alignment horizontal="distributed" vertical="center"/>
      <protection locked="0"/>
    </xf>
    <xf numFmtId="1" fontId="26" fillId="0" borderId="11" xfId="0" applyNumberFormat="1" applyFont="1" applyFill="1" applyBorder="1" applyAlignment="1" applyProtection="1">
      <alignment horizontal="left" vertical="center"/>
      <protection locked="0"/>
    </xf>
    <xf numFmtId="0" fontId="28" fillId="0" borderId="2" xfId="0" applyFont="1" applyBorder="1" applyAlignment="1" applyProtection="1">
      <alignment horizontal="left" vertical="center" wrapText="1"/>
      <protection locked="0"/>
    </xf>
    <xf numFmtId="1" fontId="28" fillId="0" borderId="2"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6" fillId="5" borderId="0" xfId="0" applyFont="1" applyFill="1" applyAlignment="1">
      <alignment vertical="center"/>
    </xf>
    <xf numFmtId="176" fontId="26" fillId="5" borderId="0" xfId="0" applyNumberFormat="1" applyFont="1" applyFill="1" applyAlignment="1">
      <alignment vertical="center"/>
    </xf>
    <xf numFmtId="0" fontId="30" fillId="5" borderId="0" xfId="0" applyFont="1" applyFill="1" applyAlignment="1">
      <alignment vertical="center"/>
    </xf>
    <xf numFmtId="0" fontId="26" fillId="5" borderId="0" xfId="0" applyFont="1" applyFill="1" applyAlignment="1">
      <alignment horizontal="right" vertical="center"/>
    </xf>
    <xf numFmtId="0" fontId="43" fillId="5" borderId="0" xfId="0" applyFont="1" applyFill="1" applyAlignment="1">
      <alignment horizontal="center" vertical="center"/>
    </xf>
    <xf numFmtId="176" fontId="43" fillId="5" borderId="0" xfId="0" applyNumberFormat="1" applyFont="1" applyFill="1" applyAlignment="1">
      <alignment horizontal="center" vertical="center"/>
    </xf>
    <xf numFmtId="0" fontId="25" fillId="5" borderId="2" xfId="0" applyFont="1" applyFill="1" applyBorder="1" applyAlignment="1">
      <alignment horizontal="center" vertical="center"/>
    </xf>
    <xf numFmtId="0" fontId="25" fillId="5" borderId="2" xfId="0" applyFont="1" applyFill="1" applyBorder="1" applyAlignment="1">
      <alignment horizontal="center" vertical="center" wrapText="1"/>
    </xf>
    <xf numFmtId="176" fontId="25" fillId="5" borderId="2" xfId="0" applyNumberFormat="1" applyFont="1" applyFill="1" applyBorder="1" applyAlignment="1">
      <alignment horizontal="center" vertical="center"/>
    </xf>
    <xf numFmtId="1" fontId="26" fillId="7" borderId="2" xfId="0" applyNumberFormat="1" applyFont="1" applyFill="1" applyBorder="1" applyAlignment="1">
      <alignment horizontal="center" vertical="center"/>
    </xf>
    <xf numFmtId="176" fontId="26" fillId="7" borderId="2" xfId="0" applyNumberFormat="1" applyFont="1" applyFill="1" applyBorder="1" applyAlignment="1">
      <alignment horizontal="center" vertical="center"/>
    </xf>
    <xf numFmtId="0" fontId="26" fillId="5" borderId="2" xfId="0" applyFont="1" applyFill="1" applyBorder="1" applyAlignment="1" applyProtection="1">
      <alignment vertical="center"/>
      <protection locked="0"/>
    </xf>
    <xf numFmtId="182" fontId="26" fillId="5" borderId="2" xfId="0" applyNumberFormat="1" applyFont="1" applyFill="1" applyBorder="1" applyAlignment="1" applyProtection="1">
      <alignment horizontal="left" vertical="center"/>
      <protection locked="0"/>
    </xf>
    <xf numFmtId="176" fontId="26" fillId="6" borderId="2" xfId="0" applyNumberFormat="1" applyFont="1" applyFill="1" applyBorder="1" applyAlignment="1">
      <alignment horizontal="center" vertical="center"/>
    </xf>
    <xf numFmtId="176" fontId="26" fillId="0" borderId="2" xfId="0" applyNumberFormat="1" applyFont="1" applyFill="1" applyBorder="1" applyAlignment="1" applyProtection="1">
      <alignment horizontal="center" vertical="center"/>
      <protection locked="0"/>
    </xf>
    <xf numFmtId="177" fontId="26" fillId="5" borderId="2" xfId="0" applyNumberFormat="1" applyFont="1" applyFill="1" applyBorder="1" applyAlignment="1" applyProtection="1">
      <alignment horizontal="left" vertical="center"/>
      <protection locked="0"/>
    </xf>
    <xf numFmtId="182" fontId="26" fillId="5" borderId="11" xfId="0" applyNumberFormat="1" applyFont="1" applyFill="1" applyBorder="1" applyAlignment="1" applyProtection="1">
      <alignment horizontal="left" vertical="center"/>
      <protection locked="0"/>
    </xf>
    <xf numFmtId="0" fontId="28" fillId="0" borderId="2" xfId="0" applyFont="1" applyFill="1" applyBorder="1" applyAlignment="1" applyProtection="1">
      <alignment horizontal="center" vertical="center"/>
      <protection locked="0"/>
    </xf>
    <xf numFmtId="177" fontId="26" fillId="5" borderId="11" xfId="0" applyNumberFormat="1" applyFont="1" applyFill="1" applyBorder="1" applyAlignment="1" applyProtection="1">
      <alignment horizontal="left" vertical="center"/>
      <protection locked="0"/>
    </xf>
    <xf numFmtId="182" fontId="28" fillId="5" borderId="2" xfId="0" applyNumberFormat="1" applyFont="1" applyFill="1" applyBorder="1" applyAlignment="1" applyProtection="1">
      <alignment horizontal="left" vertical="center"/>
      <protection locked="0"/>
    </xf>
    <xf numFmtId="0" fontId="26" fillId="5" borderId="11" xfId="0" applyFont="1" applyFill="1" applyBorder="1" applyAlignment="1">
      <alignment vertical="center"/>
    </xf>
    <xf numFmtId="0" fontId="29" fillId="0" borderId="2" xfId="0" applyFont="1" applyFill="1" applyBorder="1" applyAlignment="1" applyProtection="1">
      <alignment horizontal="center" vertical="center"/>
      <protection locked="0"/>
    </xf>
    <xf numFmtId="176" fontId="29" fillId="0" borderId="2" xfId="0" applyNumberFormat="1" applyFont="1" applyFill="1" applyBorder="1" applyAlignment="1" applyProtection="1">
      <alignment horizontal="center" vertical="center"/>
      <protection locked="0"/>
    </xf>
    <xf numFmtId="0" fontId="29" fillId="5" borderId="2" xfId="0" applyFont="1" applyFill="1" applyBorder="1" applyAlignment="1" applyProtection="1">
      <alignment vertical="center"/>
      <protection locked="0"/>
    </xf>
    <xf numFmtId="176" fontId="29" fillId="6" borderId="2" xfId="0" applyNumberFormat="1" applyFont="1" applyFill="1" applyBorder="1" applyAlignment="1">
      <alignment horizontal="center" vertical="center"/>
    </xf>
    <xf numFmtId="1" fontId="26" fillId="0" borderId="2" xfId="0" applyNumberFormat="1" applyFont="1" applyFill="1" applyBorder="1" applyAlignment="1" applyProtection="1">
      <alignment horizontal="center" vertical="center"/>
      <protection locked="0"/>
    </xf>
    <xf numFmtId="1" fontId="26" fillId="6" borderId="2" xfId="0" applyNumberFormat="1" applyFont="1" applyFill="1" applyBorder="1" applyAlignment="1" applyProtection="1">
      <alignment horizontal="center" vertical="center"/>
      <protection locked="0"/>
    </xf>
    <xf numFmtId="176" fontId="26" fillId="6" borderId="2" xfId="0" applyNumberFormat="1" applyFont="1" applyFill="1" applyBorder="1" applyAlignment="1" applyProtection="1">
      <alignment horizontal="center" vertical="center"/>
      <protection locked="0"/>
    </xf>
    <xf numFmtId="0" fontId="26" fillId="0" borderId="2" xfId="0" applyNumberFormat="1" applyFont="1" applyFill="1" applyBorder="1" applyAlignment="1" applyProtection="1">
      <alignment horizontal="center" vertical="center"/>
      <protection locked="0"/>
    </xf>
    <xf numFmtId="0" fontId="26" fillId="6" borderId="2" xfId="0" applyNumberFormat="1" applyFont="1" applyFill="1" applyBorder="1" applyAlignment="1" applyProtection="1">
      <alignment horizontal="center" vertical="center"/>
      <protection locked="0"/>
    </xf>
    <xf numFmtId="0" fontId="26" fillId="7" borderId="2" xfId="0" applyFont="1" applyFill="1" applyBorder="1" applyAlignment="1">
      <alignment horizontal="center" vertical="center"/>
    </xf>
    <xf numFmtId="177" fontId="28" fillId="5" borderId="2" xfId="0" applyNumberFormat="1" applyFont="1" applyFill="1" applyBorder="1" applyAlignment="1" applyProtection="1">
      <alignment horizontal="left" vertical="center"/>
      <protection locked="0"/>
    </xf>
    <xf numFmtId="0" fontId="28" fillId="5" borderId="2" xfId="0" applyFont="1" applyFill="1" applyBorder="1" applyAlignment="1">
      <alignment vertical="center"/>
    </xf>
    <xf numFmtId="0" fontId="28" fillId="6" borderId="2" xfId="0" applyFont="1" applyFill="1" applyBorder="1" applyAlignment="1">
      <alignment horizontal="center" vertical="center"/>
    </xf>
    <xf numFmtId="176" fontId="28" fillId="6" borderId="2" xfId="0" applyNumberFormat="1" applyFont="1" applyFill="1" applyBorder="1" applyAlignment="1">
      <alignment horizontal="center" vertical="center"/>
    </xf>
    <xf numFmtId="0" fontId="28" fillId="5" borderId="2" xfId="0" applyFont="1" applyFill="1" applyBorder="1" applyAlignment="1" applyProtection="1">
      <alignment vertical="center"/>
      <protection locked="0"/>
    </xf>
    <xf numFmtId="176" fontId="28" fillId="0" borderId="2" xfId="0" applyNumberFormat="1" applyFont="1" applyFill="1" applyBorder="1" applyAlignment="1" applyProtection="1">
      <alignment horizontal="center" vertical="center"/>
      <protection locked="0"/>
    </xf>
    <xf numFmtId="0" fontId="28" fillId="5" borderId="2" xfId="0" applyFont="1" applyFill="1" applyBorder="1" applyAlignment="1">
      <alignment horizontal="left" vertical="center"/>
    </xf>
    <xf numFmtId="0" fontId="28" fillId="5" borderId="13" xfId="0" applyFont="1" applyFill="1" applyBorder="1" applyAlignment="1">
      <alignment vertical="center"/>
    </xf>
    <xf numFmtId="0" fontId="26" fillId="5" borderId="13" xfId="0" applyFont="1" applyFill="1" applyBorder="1" applyAlignment="1">
      <alignment vertical="center"/>
    </xf>
    <xf numFmtId="0" fontId="28" fillId="5" borderId="0" xfId="0" applyFont="1" applyFill="1" applyAlignment="1">
      <alignment vertical="center"/>
    </xf>
    <xf numFmtId="0" fontId="26" fillId="5" borderId="2" xfId="0" applyFont="1" applyFill="1" applyBorder="1" applyAlignment="1">
      <alignment horizontal="center" vertical="center"/>
    </xf>
    <xf numFmtId="176" fontId="26" fillId="5" borderId="2" xfId="0" applyNumberFormat="1" applyFont="1" applyFill="1" applyBorder="1" applyAlignment="1">
      <alignment horizontal="center" vertical="center"/>
    </xf>
    <xf numFmtId="0" fontId="29" fillId="5" borderId="2" xfId="0" applyFont="1" applyFill="1" applyBorder="1" applyAlignment="1">
      <alignment horizontal="distributed" vertical="center"/>
    </xf>
    <xf numFmtId="0" fontId="28" fillId="0" borderId="0" xfId="0" applyFont="1" applyFill="1" applyAlignment="1" applyProtection="1">
      <alignment vertical="center"/>
    </xf>
    <xf numFmtId="0" fontId="28" fillId="0" borderId="0" xfId="0" applyFont="1" applyFill="1" applyAlignment="1" applyProtection="1">
      <alignment vertical="center"/>
      <protection locked="0"/>
    </xf>
    <xf numFmtId="0" fontId="26" fillId="0" borderId="0" xfId="0" applyFont="1" applyFill="1" applyAlignment="1" applyProtection="1">
      <alignment vertical="center"/>
    </xf>
    <xf numFmtId="0" fontId="30" fillId="0" borderId="0" xfId="0" applyFont="1" applyFill="1" applyAlignment="1" applyProtection="1">
      <alignment vertical="center"/>
    </xf>
    <xf numFmtId="0" fontId="32" fillId="0" borderId="0" xfId="0" applyFont="1" applyFill="1" applyAlignment="1" applyProtection="1">
      <alignment horizontal="center" vertical="center"/>
    </xf>
    <xf numFmtId="0" fontId="26" fillId="0" borderId="0" xfId="0" applyFont="1" applyFill="1" applyAlignment="1" applyProtection="1">
      <alignment horizontal="right" vertical="center"/>
    </xf>
    <xf numFmtId="0" fontId="29" fillId="0" borderId="2" xfId="0" applyFont="1" applyFill="1" applyBorder="1" applyAlignment="1" applyProtection="1">
      <alignment horizontal="center" vertical="center"/>
    </xf>
    <xf numFmtId="0" fontId="29" fillId="0" borderId="2" xfId="0" applyFont="1" applyFill="1" applyBorder="1" applyAlignment="1" applyProtection="1">
      <alignment horizontal="center" vertical="center" wrapText="1"/>
    </xf>
    <xf numFmtId="0" fontId="26" fillId="0" borderId="2" xfId="0" applyFont="1" applyFill="1" applyBorder="1" applyAlignment="1" applyProtection="1">
      <alignment vertical="center"/>
    </xf>
    <xf numFmtId="0" fontId="35" fillId="0" borderId="2" xfId="0" applyFont="1" applyFill="1" applyBorder="1" applyAlignment="1" applyProtection="1">
      <alignment vertical="center"/>
      <protection locked="0"/>
    </xf>
    <xf numFmtId="0" fontId="28" fillId="0" borderId="2" xfId="0" applyFont="1" applyFill="1" applyBorder="1" applyAlignment="1" applyProtection="1">
      <alignment vertical="center"/>
      <protection locked="0"/>
    </xf>
    <xf numFmtId="0" fontId="29" fillId="0" borderId="2" xfId="0" applyFont="1" applyFill="1" applyBorder="1" applyAlignment="1" applyProtection="1">
      <alignment horizontal="distributed" vertical="center"/>
    </xf>
    <xf numFmtId="0" fontId="26" fillId="0" borderId="12" xfId="0" applyFont="1" applyFill="1" applyBorder="1" applyAlignment="1" applyProtection="1">
      <alignment horizontal="left" vertical="center" wrapText="1"/>
    </xf>
  </cellXfs>
  <cellStyles count="1889">
    <cellStyle name="常规" xfId="0" builtinId="0"/>
    <cellStyle name="常规 3 4 4 3 2" xfId="1"/>
    <cellStyle name="常规 3 9 4" xfId="2"/>
    <cellStyle name="货币[0]" xfId="3" builtinId="7"/>
    <cellStyle name="常规 10 3 4 4" xfId="4"/>
    <cellStyle name="常规 3 9 2 2" xfId="5"/>
    <cellStyle name="常规 10 3 4 2 2" xfId="6"/>
    <cellStyle name="常规 12 3 2 2 2" xfId="7"/>
    <cellStyle name="常规 39" xfId="8"/>
    <cellStyle name="常规 44" xfId="9"/>
    <cellStyle name="货币" xfId="10" builtinId="4"/>
    <cellStyle name="强调文字颜色 2 3 2" xfId="11"/>
    <cellStyle name="输入" xfId="12" builtinId="20"/>
    <cellStyle name="20% - 强调文字颜色 3" xfId="13" builtinId="38"/>
    <cellStyle name="常规 11 3 7" xfId="14"/>
    <cellStyle name="常规 10 2_9益阳" xfId="15"/>
    <cellStyle name="常规 10 3 2 2 2 2" xfId="16"/>
    <cellStyle name="常规 11 3 5 2" xfId="17"/>
    <cellStyle name="常规 10 6 2 3" xfId="18"/>
    <cellStyle name="20% - 强调文字颜色 1 2" xfId="19"/>
    <cellStyle name="常规 3 4 3" xfId="20"/>
    <cellStyle name="千位分隔[0]" xfId="21" builtinId="6"/>
    <cellStyle name="40% - 强调文字颜色 3" xfId="22" builtinId="39"/>
    <cellStyle name="常规 31 2" xfId="23"/>
    <cellStyle name="常规 26 2" xfId="24"/>
    <cellStyle name="常规 13 6 4" xfId="25"/>
    <cellStyle name="常规 11 2 4 2 2 2" xfId="26"/>
    <cellStyle name="常规 10 4 3 2 2 2" xfId="27"/>
    <cellStyle name="常规 10 4 4 2 3" xfId="28"/>
    <cellStyle name="差" xfId="29" builtinId="27"/>
    <cellStyle name="千位分隔" xfId="30" builtinId="3"/>
    <cellStyle name="60% - 强调文字颜色 3" xfId="31" builtinId="40"/>
    <cellStyle name="常规 7 8 2 3" xfId="32"/>
    <cellStyle name="60% - 强调文字颜色 6 3 2" xfId="33"/>
    <cellStyle name="超链接" xfId="34" builtinId="8"/>
    <cellStyle name="百分比" xfId="35" builtinId="5"/>
    <cellStyle name="常规 8 4 6 2" xfId="36"/>
    <cellStyle name="差_附件2 益阳市市级国有资本经营预算表(定稿) 2 2" xfId="37"/>
    <cellStyle name="常规 10 2 2 3" xfId="38"/>
    <cellStyle name="已访问的超链接" xfId="39" builtinId="9"/>
    <cellStyle name="注释" xfId="40" builtinId="10"/>
    <cellStyle name="60% - 强调文字颜色 2 3" xfId="41"/>
    <cellStyle name="常规 10 11 2 2" xfId="42"/>
    <cellStyle name="60% - 强调文字颜色 2" xfId="43" builtinId="36"/>
    <cellStyle name="常规 10 9 2 3" xfId="44"/>
    <cellStyle name="标题 4" xfId="45" builtinId="19"/>
    <cellStyle name="警告文本" xfId="46" builtinId="11"/>
    <cellStyle name="常规 7 11 2" xfId="47"/>
    <cellStyle name="常规 6 5" xfId="48"/>
    <cellStyle name="常规 4 4 3" xfId="49"/>
    <cellStyle name="常规 4 2 2 3" xfId="50"/>
    <cellStyle name="60% - 强调文字颜色 2 2 2" xfId="51"/>
    <cellStyle name="标题" xfId="52" builtinId="15"/>
    <cellStyle name="解释性文本" xfId="53" builtinId="53"/>
    <cellStyle name="常规 12 3 5" xfId="54"/>
    <cellStyle name="标题 1" xfId="55" builtinId="16"/>
    <cellStyle name="常规 8 2 3 3" xfId="56"/>
    <cellStyle name="常规 10 3 6 2" xfId="57"/>
    <cellStyle name="0,0_x000d__x000a_NA_x000d__x000a_" xfId="58"/>
    <cellStyle name="标题 2" xfId="59" builtinId="17"/>
    <cellStyle name="常规 8 2 3 4" xfId="60"/>
    <cellStyle name="差_长沙 2 3" xfId="61"/>
    <cellStyle name="60% - 强调文字颜色 1" xfId="62" builtinId="32"/>
    <cellStyle name="常规 10 9 2 2" xfId="63"/>
    <cellStyle name="常规 10 3 4 2 2 2" xfId="64"/>
    <cellStyle name="标题 3" xfId="65" builtinId="18"/>
    <cellStyle name="60% - 强调文字颜色 4" xfId="66" builtinId="44"/>
    <cellStyle name="输出" xfId="67" builtinId="21"/>
    <cellStyle name="计算" xfId="68" builtinId="22"/>
    <cellStyle name="常规 4 3 4 3 2" xfId="69"/>
    <cellStyle name="常规 11 2 4 2 2" xfId="70"/>
    <cellStyle name="检查单元格" xfId="71" builtinId="23"/>
    <cellStyle name="常规 13 5" xfId="72"/>
    <cellStyle name="40% - 强调文字颜色 4 2" xfId="73"/>
    <cellStyle name="常规 11 10 2" xfId="74"/>
    <cellStyle name="20% - 强调文字颜色 6" xfId="75" builtinId="50"/>
    <cellStyle name="强调文字颜色 2" xfId="76" builtinId="33"/>
    <cellStyle name="差_长沙 4 2" xfId="77"/>
    <cellStyle name="链接单元格" xfId="78" builtinId="24"/>
    <cellStyle name="汇总" xfId="79" builtinId="25"/>
    <cellStyle name="常规 10 4 3 2 3" xfId="80"/>
    <cellStyle name="好" xfId="81" builtinId="26"/>
    <cellStyle name="常规 11 7 2 2" xfId="82"/>
    <cellStyle name="好_大通湖" xfId="83"/>
    <cellStyle name="常规 3 2 6" xfId="84"/>
    <cellStyle name="20% - 强调文字颜色 3 3" xfId="85"/>
    <cellStyle name="适中" xfId="86" builtinId="28"/>
    <cellStyle name="常规 11 3 3 2 2 2" xfId="87"/>
    <cellStyle name="20% - 强调文字颜色 5" xfId="88" builtinId="46"/>
    <cellStyle name="检查单元格 3 2" xfId="89"/>
    <cellStyle name="常规 13 5 3 2" xfId="90"/>
    <cellStyle name="常规 11 3 4 2 3" xfId="91"/>
    <cellStyle name="强调文字颜色 1" xfId="92" builtinId="29"/>
    <cellStyle name="常规 11 3 5" xfId="93"/>
    <cellStyle name="20% - 强调文字颜色 1" xfId="94" builtinId="30"/>
    <cellStyle name="常规 13 6 2" xfId="95"/>
    <cellStyle name="常规 10 2 3 2 2 2" xfId="96"/>
    <cellStyle name="40% - 强调文字颜色 4 3 2" xfId="97"/>
    <cellStyle name="常规 11 4 2 4" xfId="98"/>
    <cellStyle name="40% - 强调文字颜色 1" xfId="99" builtinId="31"/>
    <cellStyle name="常规 11 3 6" xfId="100"/>
    <cellStyle name="20% - 强调文字颜色 2" xfId="101" builtinId="34"/>
    <cellStyle name="常规 11 2 5 2 2" xfId="102"/>
    <cellStyle name="40% - 强调文字颜色 2" xfId="103" builtinId="35"/>
    <cellStyle name="强调文字颜色 3" xfId="104" builtinId="37"/>
    <cellStyle name="常规 10 3 3 2" xfId="105"/>
    <cellStyle name="强调文字颜色 4" xfId="106" builtinId="41"/>
    <cellStyle name="常规 11 4 2 3 2" xfId="107"/>
    <cellStyle name="20% - 强调文字颜色 4" xfId="108" builtinId="42"/>
    <cellStyle name="常规 11 10" xfId="109"/>
    <cellStyle name="40% - 强调文字颜色 4" xfId="110" builtinId="43"/>
    <cellStyle name="常规 10 3 3 3" xfId="111"/>
    <cellStyle name="强调文字颜色 5" xfId="112" builtinId="45"/>
    <cellStyle name="40% - 强调文字颜色 5" xfId="113" builtinId="47"/>
    <cellStyle name="常规 8 4 4 2 2" xfId="114"/>
    <cellStyle name="常规 11 11" xfId="115"/>
    <cellStyle name="60% - 强调文字颜色 5" xfId="116" builtinId="48"/>
    <cellStyle name="常规 16 5 2 2 2" xfId="117"/>
    <cellStyle name="常规 10 3 3 4" xfId="118"/>
    <cellStyle name="强调文字颜色 6" xfId="119" builtinId="49"/>
    <cellStyle name="40% - 强调文字颜色 6" xfId="120" builtinId="51"/>
    <cellStyle name="常规 8 4 4 2 3" xfId="121"/>
    <cellStyle name="好_大通湖 2" xfId="122"/>
    <cellStyle name="常规 3 2 6 2" xfId="123"/>
    <cellStyle name="20% - 强调文字颜色 3 3 2" xfId="124"/>
    <cellStyle name="常规 11 12" xfId="125"/>
    <cellStyle name="60% - 强调文字颜色 6" xfId="126" builtinId="52"/>
    <cellStyle name="常规 40" xfId="127"/>
    <cellStyle name="常规 35" xfId="128"/>
    <cellStyle name="20% - 强调文字颜色 2 3 2" xfId="129"/>
    <cellStyle name="20% - 强调文字颜色 2 2 2" xfId="130"/>
    <cellStyle name="常规 12 4 6 2" xfId="131"/>
    <cellStyle name="_2015年市本级财力测算(12.11)" xfId="132"/>
    <cellStyle name="百分比 2 5" xfId="133"/>
    <cellStyle name="_ET_STYLE_NoName_00_" xfId="134"/>
    <cellStyle name="千位分隔 3 2" xfId="135"/>
    <cellStyle name="标题 4 2 2" xfId="136"/>
    <cellStyle name="_ET_STYLE_NoName_00_ 2" xfId="137"/>
    <cellStyle name="20% - 强调文字颜色 2 3" xfId="138"/>
    <cellStyle name="20% - 强调文字颜色 1 4" xfId="139"/>
    <cellStyle name="常规 10 4 4 3 2" xfId="140"/>
    <cellStyle name="20% - 强调文字颜色 1 3" xfId="141"/>
    <cellStyle name="常规 11 3 5 3" xfId="142"/>
    <cellStyle name="_2015年市本级财力测算(12.11) 2" xfId="143"/>
    <cellStyle name="百分比 2 5 2" xfId="144"/>
    <cellStyle name="差_长沙" xfId="145"/>
    <cellStyle name="常规 10 3 5" xfId="146"/>
    <cellStyle name="20% - 强调文字颜色 2 4" xfId="147"/>
    <cellStyle name="差_长沙 2 2 2" xfId="148"/>
    <cellStyle name="0,0_x000d__x000a_NA_x000d__x000a_ 2" xfId="149"/>
    <cellStyle name="标题 2 2" xfId="150"/>
    <cellStyle name="20% - 强调文字颜色 1 2 2" xfId="151"/>
    <cellStyle name="常规 11 3 5 2 2" xfId="152"/>
    <cellStyle name="常规 11 4" xfId="153"/>
    <cellStyle name="20% - 强调文字颜色 1 3 2" xfId="154"/>
    <cellStyle name="20% - 强调文字颜色 2 2" xfId="155"/>
    <cellStyle name="常规 11 3 6 2" xfId="156"/>
    <cellStyle name="常规 3 2 5" xfId="157"/>
    <cellStyle name="20% - 强调文字颜色 3 2" xfId="158"/>
    <cellStyle name="常规 3 2 5 2" xfId="159"/>
    <cellStyle name="20% - 强调文字颜色 3 2 2" xfId="160"/>
    <cellStyle name="差_大通湖" xfId="161"/>
    <cellStyle name="常规 3 2 7" xfId="162"/>
    <cellStyle name="20% - 强调文字颜色 3 4" xfId="163"/>
    <cellStyle name="60% - 强调文字颜色 1 2" xfId="164"/>
    <cellStyle name="常规 10 9 2 2 2" xfId="165"/>
    <cellStyle name="常规 3 3 5" xfId="166"/>
    <cellStyle name="20% - 强调文字颜色 4 2" xfId="167"/>
    <cellStyle name="常规 3 3 5 2" xfId="168"/>
    <cellStyle name="20% - 强调文字颜色 4 2 2" xfId="169"/>
    <cellStyle name="常规 3 3 6" xfId="170"/>
    <cellStyle name="20% - 强调文字颜色 4 3" xfId="171"/>
    <cellStyle name="常规 3 3 6 2" xfId="172"/>
    <cellStyle name="20% - 强调文字颜色 4 3 2" xfId="173"/>
    <cellStyle name="常规 3 3 7" xfId="174"/>
    <cellStyle name="20% - 强调文字颜色 4 4" xfId="175"/>
    <cellStyle name="60% - 强调文字颜色 2 2" xfId="176"/>
    <cellStyle name="常规 3 4 5" xfId="177"/>
    <cellStyle name="20% - 强调文字颜色 5 2" xfId="178"/>
    <cellStyle name="常规 7 4 4 3 2" xfId="179"/>
    <cellStyle name="常规 10 4_12娄底" xfId="180"/>
    <cellStyle name="常规 3 4 5 2" xfId="181"/>
    <cellStyle name="20% - 强调文字颜色 5 2 2" xfId="182"/>
    <cellStyle name="常规 10 2 2 2 3" xfId="183"/>
    <cellStyle name="常规 8 7 2 2 2" xfId="184"/>
    <cellStyle name="常规 3 4 6" xfId="185"/>
    <cellStyle name="20% - 强调文字颜色 5 3" xfId="186"/>
    <cellStyle name="常规 3 4 6 2" xfId="187"/>
    <cellStyle name="20% - 强调文字颜色 5 3 2" xfId="188"/>
    <cellStyle name="常规 3 4 7" xfId="189"/>
    <cellStyle name="20% - 强调文字颜色 5 4" xfId="190"/>
    <cellStyle name="60% - 强调文字颜色 3 2" xfId="191"/>
    <cellStyle name="20% - 强调文字颜色 6 2" xfId="192"/>
    <cellStyle name="40% - 强调文字颜色 4 4" xfId="193"/>
    <cellStyle name="常规 13 7" xfId="194"/>
    <cellStyle name="20% - 强调文字颜色 6 2 2" xfId="195"/>
    <cellStyle name="常规 10 2 3 2 3" xfId="196"/>
    <cellStyle name="20% - 强调文字颜色 6 3" xfId="197"/>
    <cellStyle name="20% - 强调文字颜色 6 3 2" xfId="198"/>
    <cellStyle name="40% - 强调文字颜色 5 4" xfId="199"/>
    <cellStyle name="常规 6 3 2 2 2" xfId="200"/>
    <cellStyle name="20% - 强调文字颜色 6 4" xfId="201"/>
    <cellStyle name="60% - 强调文字颜色 4 2" xfId="202"/>
    <cellStyle name="40% - 强调文字颜色 1 2" xfId="203"/>
    <cellStyle name="常规 10 5" xfId="204"/>
    <cellStyle name="40% - 强调文字颜色 1 2 2" xfId="205"/>
    <cellStyle name="常规 10 5 2" xfId="206"/>
    <cellStyle name="常规 9 2" xfId="207"/>
    <cellStyle name="40% - 强调文字颜色 1 3" xfId="208"/>
    <cellStyle name="常规 10 6" xfId="209"/>
    <cellStyle name="常规 9 2 2" xfId="210"/>
    <cellStyle name="40% - 强调文字颜色 1 3 2" xfId="211"/>
    <cellStyle name="常规 10 6 2" xfId="212"/>
    <cellStyle name="常规 9 3" xfId="213"/>
    <cellStyle name="40% - 强调文字颜色 1 4" xfId="214"/>
    <cellStyle name="常规 3 5 2 2" xfId="215"/>
    <cellStyle name="常规 10 7" xfId="216"/>
    <cellStyle name="40% - 强调文字颜色 2 2" xfId="217"/>
    <cellStyle name="常规 11 5" xfId="218"/>
    <cellStyle name="40% - 强调文字颜色 2 2 2" xfId="219"/>
    <cellStyle name="常规 11 5 2" xfId="220"/>
    <cellStyle name="40% - 强调文字颜色 2 3" xfId="221"/>
    <cellStyle name="常规 11 6" xfId="222"/>
    <cellStyle name="40% - 强调文字颜色 2 3 2" xfId="223"/>
    <cellStyle name="常规 11 2 2 4" xfId="224"/>
    <cellStyle name="常规 11 6 2" xfId="225"/>
    <cellStyle name="40% - 强调文字颜色 2 4" xfId="226"/>
    <cellStyle name="常规 3 5 3 2" xfId="227"/>
    <cellStyle name="常规 11 7" xfId="228"/>
    <cellStyle name="40% - 强调文字颜色 3 2" xfId="229"/>
    <cellStyle name="40% - 强调文字颜色 3 2 2" xfId="230"/>
    <cellStyle name="40% - 强调文字颜色 3 3" xfId="231"/>
    <cellStyle name="常规 30" xfId="232"/>
    <cellStyle name="常规 25" xfId="233"/>
    <cellStyle name="40% - 强调文字颜色 3 3 2" xfId="234"/>
    <cellStyle name="常规 11 3 2 4" xfId="235"/>
    <cellStyle name="40% - 强调文字颜色 3 4" xfId="236"/>
    <cellStyle name="40% - 强调文字颜色 4 2 2" xfId="237"/>
    <cellStyle name="标题 4 4" xfId="238"/>
    <cellStyle name="常规 7 3 5" xfId="239"/>
    <cellStyle name="常规 11 10 2 2" xfId="240"/>
    <cellStyle name="40% - 强调文字颜色 4 3" xfId="241"/>
    <cellStyle name="常规 13 6" xfId="242"/>
    <cellStyle name="常规 10 2 3 2 2" xfId="243"/>
    <cellStyle name="常规 2 8 2 2" xfId="244"/>
    <cellStyle name="常规 11 10 3" xfId="245"/>
    <cellStyle name="常规 8 4 4 2 2 2" xfId="246"/>
    <cellStyle name="40% - 强调文字颜色 5 2" xfId="247"/>
    <cellStyle name="常规 11 11 2" xfId="248"/>
    <cellStyle name="40% - 强调文字颜色 5 2 2" xfId="249"/>
    <cellStyle name="60% - 强调文字颜色 4 3" xfId="250"/>
    <cellStyle name="40% - 强调文字颜色 5 3" xfId="251"/>
    <cellStyle name="常规 10 2 3 3 2" xfId="252"/>
    <cellStyle name="40% - 强调文字颜色 5 3 2" xfId="253"/>
    <cellStyle name="60% - 强调文字颜色 5 3" xfId="254"/>
    <cellStyle name="40% - 强调文字颜色 6 2" xfId="255"/>
    <cellStyle name="40% - 强调文字颜色 6 2 2" xfId="256"/>
    <cellStyle name="40% - 强调文字颜色 6 3" xfId="257"/>
    <cellStyle name="40% - 强调文字颜色 6 3 2" xfId="258"/>
    <cellStyle name="40% - 强调文字颜色 6 4" xfId="259"/>
    <cellStyle name="60% - 强调文字颜色 4 2 2" xfId="260"/>
    <cellStyle name="常规 8 3 4 2" xfId="261"/>
    <cellStyle name="差_4衡阳" xfId="262"/>
    <cellStyle name="60% - 强调文字颜色 1 2 2" xfId="263"/>
    <cellStyle name="60% - 强调文字颜色 1 3" xfId="264"/>
    <cellStyle name="常规 7 3 2 3" xfId="265"/>
    <cellStyle name="常规 2 18" xfId="266"/>
    <cellStyle name="60% - 强调文字颜色 1 3 2" xfId="267"/>
    <cellStyle name="60% - 强调文字颜色 1 4" xfId="268"/>
    <cellStyle name="百分比 2 2 2 2 2" xfId="269"/>
    <cellStyle name="注释 2" xfId="270"/>
    <cellStyle name="常规 7 4 2 3" xfId="271"/>
    <cellStyle name="60% - 强调文字颜色 2 3 2" xfId="272"/>
    <cellStyle name="60% - 强调文字颜色 2 4" xfId="273"/>
    <cellStyle name="60% - 强调文字颜色 3 2 2" xfId="274"/>
    <cellStyle name="60% - 强调文字颜色 3 3" xfId="275"/>
    <cellStyle name="常规 7 5 2 3" xfId="276"/>
    <cellStyle name="60% - 强调文字颜色 3 3 2" xfId="277"/>
    <cellStyle name="60% - 强调文字颜色 3 4" xfId="278"/>
    <cellStyle name="常规 7 6 2 3" xfId="279"/>
    <cellStyle name="常规 20" xfId="280"/>
    <cellStyle name="常规 15" xfId="281"/>
    <cellStyle name="60% - 强调文字颜色 4 3 2" xfId="282"/>
    <cellStyle name="常规 10 14" xfId="283"/>
    <cellStyle name="60% - 强调文字颜色 4 4" xfId="284"/>
    <cellStyle name="60% - 强调文字颜色 5 2" xfId="285"/>
    <cellStyle name="常规 11 5 2 3" xfId="286"/>
    <cellStyle name="60% - 强调文字颜色 5 2 2" xfId="287"/>
    <cellStyle name="常规 7 7 2 3" xfId="288"/>
    <cellStyle name="60% - 强调文字颜色 5 3 2" xfId="289"/>
    <cellStyle name="RowLevel_0" xfId="290"/>
    <cellStyle name="差_9益阳" xfId="291"/>
    <cellStyle name="60% - 强调文字颜色 5 4" xfId="292"/>
    <cellStyle name="差_附件2 益阳市市级国有资本经营预算表(定稿) 2" xfId="293"/>
    <cellStyle name="60% - 强调文字颜色 6 2" xfId="294"/>
    <cellStyle name="60% - 强调文字颜色 6 2 2" xfId="295"/>
    <cellStyle name="60% - 强调文字颜色 6 3" xfId="296"/>
    <cellStyle name="60% - 强调文字颜色 6 4" xfId="297"/>
    <cellStyle name="ColLevel_0" xfId="298"/>
    <cellStyle name="gcd" xfId="299"/>
    <cellStyle name="百分比 2" xfId="300"/>
    <cellStyle name="差 4" xfId="301"/>
    <cellStyle name="常规 10 2 2 3 2" xfId="302"/>
    <cellStyle name="百分比 2 2" xfId="303"/>
    <cellStyle name="常规 11 2 5 3" xfId="304"/>
    <cellStyle name="百分比 2 2 2" xfId="305"/>
    <cellStyle name="百分比 2 2 2 2" xfId="306"/>
    <cellStyle name="百分比 2 2 2 3" xfId="307"/>
    <cellStyle name="百分比 2 2 3" xfId="308"/>
    <cellStyle name="百分比 2 2 3 2" xfId="309"/>
    <cellStyle name="常规 3 2 3 2 2" xfId="310"/>
    <cellStyle name="百分比 2 2 4" xfId="311"/>
    <cellStyle name="百分比 2 3" xfId="312"/>
    <cellStyle name="常规 10 4 3 3 2" xfId="313"/>
    <cellStyle name="百分比 2 3 2" xfId="314"/>
    <cellStyle name="百分比 2 3 2 2" xfId="315"/>
    <cellStyle name="百分比 2 3 3" xfId="316"/>
    <cellStyle name="百分比 2 4" xfId="317"/>
    <cellStyle name="常规 11 7 3 2" xfId="318"/>
    <cellStyle name="百分比 2 4 2" xfId="319"/>
    <cellStyle name="常规 10 2 5" xfId="320"/>
    <cellStyle name="百分比 2 4 2 2" xfId="321"/>
    <cellStyle name="常规 10 2 5 2" xfId="322"/>
    <cellStyle name="百分比 2 4 3" xfId="323"/>
    <cellStyle name="常规 10 2 6" xfId="324"/>
    <cellStyle name="常规 20 2" xfId="325"/>
    <cellStyle name="常规 15 2" xfId="326"/>
    <cellStyle name="百分比 2 6" xfId="327"/>
    <cellStyle name="常规 20 3" xfId="328"/>
    <cellStyle name="常规 15 3" xfId="329"/>
    <cellStyle name="百分比 2 7" xfId="330"/>
    <cellStyle name="标题 2 2 2" xfId="331"/>
    <cellStyle name="常规 8 2 3 3 2" xfId="332"/>
    <cellStyle name="标题 1 2" xfId="333"/>
    <cellStyle name="标题 1 2 2" xfId="334"/>
    <cellStyle name="标题 1 3" xfId="335"/>
    <cellStyle name="标题 1 3 2" xfId="336"/>
    <cellStyle name="标题 1 4" xfId="337"/>
    <cellStyle name="差_10永州" xfId="338"/>
    <cellStyle name="常规 12 4 3 2 2 2" xfId="339"/>
    <cellStyle name="标题 2 3" xfId="340"/>
    <cellStyle name="标题 2 3 2" xfId="341"/>
    <cellStyle name="常规 10 10" xfId="342"/>
    <cellStyle name="常规 11" xfId="343"/>
    <cellStyle name="标题 2 4" xfId="344"/>
    <cellStyle name="标题 3 2" xfId="345"/>
    <cellStyle name="标题 3 2 2" xfId="346"/>
    <cellStyle name="标题 3 3" xfId="347"/>
    <cellStyle name="标题 3 3 2" xfId="348"/>
    <cellStyle name="常规 12 9 2 2 2" xfId="349"/>
    <cellStyle name="标题 3 4" xfId="350"/>
    <cellStyle name="千位分隔 3" xfId="351"/>
    <cellStyle name="标题 4 2" xfId="352"/>
    <cellStyle name="千位分隔 4" xfId="353"/>
    <cellStyle name="标题 4 3" xfId="354"/>
    <cellStyle name="千位分隔 4 2" xfId="355"/>
    <cellStyle name="标题 4 3 2" xfId="356"/>
    <cellStyle name="标题 5" xfId="357"/>
    <cellStyle name="常规 11 4 2" xfId="358"/>
    <cellStyle name="标题 5 2" xfId="359"/>
    <cellStyle name="常规 11 4 2 2" xfId="360"/>
    <cellStyle name="标题 6" xfId="361"/>
    <cellStyle name="常规 11 4 3" xfId="362"/>
    <cellStyle name="标题 6 2" xfId="363"/>
    <cellStyle name="常规 11 4 3 2" xfId="364"/>
    <cellStyle name="标题 7" xfId="365"/>
    <cellStyle name="常规 11 4 4" xfId="366"/>
    <cellStyle name="差 2" xfId="367"/>
    <cellStyle name="差 2 2" xfId="368"/>
    <cellStyle name="常规 11 2 3 3" xfId="369"/>
    <cellStyle name="差 3" xfId="370"/>
    <cellStyle name="差 3 2" xfId="371"/>
    <cellStyle name="常规 11 2 4 3" xfId="372"/>
    <cellStyle name="差_12娄底" xfId="373"/>
    <cellStyle name="常规 6 3 4" xfId="374"/>
    <cellStyle name="差_2015年市本级全口径预算草案 - 副本" xfId="375"/>
    <cellStyle name="差_2015年市本级全口径预算草案 - 副本 2" xfId="376"/>
    <cellStyle name="差_2015年市本级全口径预算草案 - 副本 2 2" xfId="377"/>
    <cellStyle name="常规 55 2" xfId="378"/>
    <cellStyle name="差_2015年市本级全口径预算草案 - 副本 3" xfId="379"/>
    <cellStyle name="差_2018年地方财政预算表_（城步）" xfId="380"/>
    <cellStyle name="差_2018年地方财政预算表_（新宁县）" xfId="381"/>
    <cellStyle name="常规 11 2 5" xfId="382"/>
    <cellStyle name="差_大通湖 2" xfId="383"/>
    <cellStyle name="常规 4 4 4 4" xfId="384"/>
    <cellStyle name="差_大通湖 2 2" xfId="385"/>
    <cellStyle name="常规 11 3 4 3" xfId="386"/>
    <cellStyle name="差_大通湖 3" xfId="387"/>
    <cellStyle name="差_附件2 益阳市市级国有资本经营预算表(4)" xfId="388"/>
    <cellStyle name="常规 8 3 2 4" xfId="389"/>
    <cellStyle name="差_附件2 益阳市市级国有资本经营预算表(4) 2" xfId="390"/>
    <cellStyle name="常规 10 4 5 3" xfId="391"/>
    <cellStyle name="差_附件2 益阳市市级国有资本经营预算表(4) 2 2" xfId="392"/>
    <cellStyle name="常规 10 2 4" xfId="393"/>
    <cellStyle name="差_附件2 益阳市市级国有资本经营预算表(4) 3" xfId="394"/>
    <cellStyle name="差_长沙 3 2" xfId="395"/>
    <cellStyle name="差_附件2 益阳市市级国有资本经营预算表(定稿)" xfId="396"/>
    <cellStyle name="常规 11 2 6 2" xfId="397"/>
    <cellStyle name="差_附件2 益阳市市级国有资本经营预算表(定稿) 3" xfId="398"/>
    <cellStyle name="差_长沙 2" xfId="399"/>
    <cellStyle name="常规 8 2 2 3" xfId="400"/>
    <cellStyle name="常规 10 3 5 2" xfId="401"/>
    <cellStyle name="常规 8 2 2 3 2" xfId="402"/>
    <cellStyle name="常规 10 3 5 2 2" xfId="403"/>
    <cellStyle name="差_长沙 2 2" xfId="404"/>
    <cellStyle name="常规 10 4 4 4" xfId="405"/>
    <cellStyle name="好_2018年地方财政预算表_（新宁县）" xfId="406"/>
    <cellStyle name="差_长沙 3" xfId="407"/>
    <cellStyle name="常规 8 2 2 4" xfId="408"/>
    <cellStyle name="常规 10 3 5 3" xfId="409"/>
    <cellStyle name="差_长沙 4" xfId="410"/>
    <cellStyle name="常规 10 3 4 3 2" xfId="411"/>
    <cellStyle name="差_长沙 5" xfId="412"/>
    <cellStyle name="常规 10 8 3 2" xfId="413"/>
    <cellStyle name="常规 11 6 2 2 2" xfId="414"/>
    <cellStyle name="常规 10" xfId="415"/>
    <cellStyle name="常规 10 10 2" xfId="416"/>
    <cellStyle name="常规 11 2" xfId="417"/>
    <cellStyle name="常规 10 10 2 2" xfId="418"/>
    <cellStyle name="常规 10 8 2 3" xfId="419"/>
    <cellStyle name="常规 11 2 2" xfId="420"/>
    <cellStyle name="常规 2 3 2 2" xfId="421"/>
    <cellStyle name="常规 10 10 3" xfId="422"/>
    <cellStyle name="常规 10 2 4 2 2 2" xfId="423"/>
    <cellStyle name="常规 11 3" xfId="424"/>
    <cellStyle name="常规 10 11" xfId="425"/>
    <cellStyle name="常规 10 11 2" xfId="426"/>
    <cellStyle name="常规 2 3 3 2" xfId="427"/>
    <cellStyle name="常规 10 11 3" xfId="428"/>
    <cellStyle name="常规 10 12" xfId="429"/>
    <cellStyle name="常规 10 12 2" xfId="430"/>
    <cellStyle name="常规 10 13" xfId="431"/>
    <cellStyle name="常规 10 13 2" xfId="432"/>
    <cellStyle name="常规 10 15" xfId="433"/>
    <cellStyle name="常规 10 2" xfId="434"/>
    <cellStyle name="常规 11 4 5" xfId="435"/>
    <cellStyle name="常规 10 2 2" xfId="436"/>
    <cellStyle name="常规 10 7 2 3" xfId="437"/>
    <cellStyle name="常规 11 4 5 2" xfId="438"/>
    <cellStyle name="常规 10 2 2 2" xfId="439"/>
    <cellStyle name="常规 11 4 5 2 2" xfId="440"/>
    <cellStyle name="常规 10 2 2 2 2" xfId="441"/>
    <cellStyle name="常规 10 2 2 2 2 2" xfId="442"/>
    <cellStyle name="常规 10 4 2 4" xfId="443"/>
    <cellStyle name="常规 10 2 2 4" xfId="444"/>
    <cellStyle name="常规 10 2 3" xfId="445"/>
    <cellStyle name="常规 11 4 5 3" xfId="446"/>
    <cellStyle name="常规 10 2 3 2" xfId="447"/>
    <cellStyle name="常规 10 2 3 3" xfId="448"/>
    <cellStyle name="常规 10 2 3 4" xfId="449"/>
    <cellStyle name="常规 10 2 4 2" xfId="450"/>
    <cellStyle name="常规 10 2 4 2 2" xfId="451"/>
    <cellStyle name="常规 10 2 4 2 3" xfId="452"/>
    <cellStyle name="常规 10 2 4 3" xfId="453"/>
    <cellStyle name="常规 10 2 4 3 2" xfId="454"/>
    <cellStyle name="常规 3 8 2 2" xfId="455"/>
    <cellStyle name="常规 10 2 4 4" xfId="456"/>
    <cellStyle name="常规 10 3 3 2 2" xfId="457"/>
    <cellStyle name="常规 10 2 5 2 2" xfId="458"/>
    <cellStyle name="常规 10 2 5 3" xfId="459"/>
    <cellStyle name="常规 10 2 6 2" xfId="460"/>
    <cellStyle name="常规 10 2 7" xfId="461"/>
    <cellStyle name="常规 10 3" xfId="462"/>
    <cellStyle name="常规 11 4 6" xfId="463"/>
    <cellStyle name="常规 10 3 2" xfId="464"/>
    <cellStyle name="常规 11 4 6 2" xfId="465"/>
    <cellStyle name="常规 10 3 2 2" xfId="466"/>
    <cellStyle name="常规 10 3 2 2 2" xfId="467"/>
    <cellStyle name="常规 4 4 5 2" xfId="468"/>
    <cellStyle name="常规 10 3 2 2 3" xfId="469"/>
    <cellStyle name="常规 10 6 2 2" xfId="470"/>
    <cellStyle name="常规 10 3 2 3" xfId="471"/>
    <cellStyle name="常规 10 3 2 3 2" xfId="472"/>
    <cellStyle name="常规 10 3 2 4" xfId="473"/>
    <cellStyle name="常规 4 2 2 2_9益阳" xfId="474"/>
    <cellStyle name="常规 10 3 3" xfId="475"/>
    <cellStyle name="常规 10 3 3 2 2 2" xfId="476"/>
    <cellStyle name="常规 7 7 2" xfId="477"/>
    <cellStyle name="常规 10 3 3 2 3" xfId="478"/>
    <cellStyle name="常规 10 7 2 2" xfId="479"/>
    <cellStyle name="常规 10 3 3 3 2" xfId="480"/>
    <cellStyle name="常规 10 3 4" xfId="481"/>
    <cellStyle name="常规 10 3 4 2" xfId="482"/>
    <cellStyle name="常规 8 7 2" xfId="483"/>
    <cellStyle name="常规 10 3 4 2 3" xfId="484"/>
    <cellStyle name="常规 10 4 2 2 2 2" xfId="485"/>
    <cellStyle name="常规 10 8 2 2" xfId="486"/>
    <cellStyle name="常规 10 3 4 3" xfId="487"/>
    <cellStyle name="常规 10 3 6" xfId="488"/>
    <cellStyle name="常规 10 3 7" xfId="489"/>
    <cellStyle name="常规 10 3_12娄底" xfId="490"/>
    <cellStyle name="常规 10 4" xfId="491"/>
    <cellStyle name="常规 10 6 2 2 2" xfId="492"/>
    <cellStyle name="常规 11 4 7" xfId="493"/>
    <cellStyle name="常规 12 3 4 2 3" xfId="494"/>
    <cellStyle name="常规 10 4 2" xfId="495"/>
    <cellStyle name="常规 10 4 2 2" xfId="496"/>
    <cellStyle name="常规 3 5 2 3" xfId="497"/>
    <cellStyle name="常规 10 8" xfId="498"/>
    <cellStyle name="常规 10 4 2 2 2" xfId="499"/>
    <cellStyle name="常规 10 8 2" xfId="500"/>
    <cellStyle name="常规 10 4 2 2 3" xfId="501"/>
    <cellStyle name="常规 10 8 3" xfId="502"/>
    <cellStyle name="常规 11 6 2 2" xfId="503"/>
    <cellStyle name="常规 10 4 2 3" xfId="504"/>
    <cellStyle name="常规 10 9" xfId="505"/>
    <cellStyle name="常规 10 4 2 3 2" xfId="506"/>
    <cellStyle name="常规 10 9 2" xfId="507"/>
    <cellStyle name="常规 10 4 3" xfId="508"/>
    <cellStyle name="常规 10 4 3 2" xfId="509"/>
    <cellStyle name="常规 10_9益阳" xfId="510"/>
    <cellStyle name="常规 4 8 2 2" xfId="511"/>
    <cellStyle name="常规 11 2 4 4" xfId="512"/>
    <cellStyle name="常规 10 4 3 2 2" xfId="513"/>
    <cellStyle name="常规 10 4 3 3" xfId="514"/>
    <cellStyle name="常规 10 4 3 4" xfId="515"/>
    <cellStyle name="常规 10 4 4" xfId="516"/>
    <cellStyle name="常规 10 4 4 2" xfId="517"/>
    <cellStyle name="常规 11 3 4 4" xfId="518"/>
    <cellStyle name="常规 10 4 4 2 2" xfId="519"/>
    <cellStyle name="常规 10 4 4 2 2 2" xfId="520"/>
    <cellStyle name="常规 10 4 4 3" xfId="521"/>
    <cellStyle name="常规 10 4 5" xfId="522"/>
    <cellStyle name="常规 10 4 5 2" xfId="523"/>
    <cellStyle name="常规 8 3 2 3" xfId="524"/>
    <cellStyle name="常规 11 4 4 4" xfId="525"/>
    <cellStyle name="常规 10 4 5 2 2" xfId="526"/>
    <cellStyle name="常规 2 13" xfId="527"/>
    <cellStyle name="常规 8 3 2 3 2" xfId="528"/>
    <cellStyle name="常规 10 4 6" xfId="529"/>
    <cellStyle name="常规 10 4 6 2" xfId="530"/>
    <cellStyle name="常规 8 3 3 3" xfId="531"/>
    <cellStyle name="常规 10 4 7" xfId="532"/>
    <cellStyle name="常规 10 5 2 2" xfId="533"/>
    <cellStyle name="常规 10 5 2 2 2" xfId="534"/>
    <cellStyle name="常规 11 2 5 2" xfId="535"/>
    <cellStyle name="常规 10 5 2 3" xfId="536"/>
    <cellStyle name="常规 10 5 3" xfId="537"/>
    <cellStyle name="常规 10 5 3 2" xfId="538"/>
    <cellStyle name="常规 10 5 4" xfId="539"/>
    <cellStyle name="常规 11 2 2 2 2" xfId="540"/>
    <cellStyle name="常规 10 6 3" xfId="541"/>
    <cellStyle name="常规 11 2 2 2 2 2" xfId="542"/>
    <cellStyle name="常规 10 6 3 2" xfId="543"/>
    <cellStyle name="常规 11 2 2 2 3" xfId="544"/>
    <cellStyle name="常规 12 3 3 2" xfId="545"/>
    <cellStyle name="常规 10 6 4" xfId="546"/>
    <cellStyle name="常规 10 7 2" xfId="547"/>
    <cellStyle name="常规 3 5 2 2 2" xfId="548"/>
    <cellStyle name="常规 10 7 2 2 2" xfId="549"/>
    <cellStyle name="常规 11 2 2 3 2" xfId="550"/>
    <cellStyle name="常规 10 7 3" xfId="551"/>
    <cellStyle name="常规 10 7 3 2" xfId="552"/>
    <cellStyle name="常规 10 7 4" xfId="553"/>
    <cellStyle name="常规 10 8 2 2 2" xfId="554"/>
    <cellStyle name="常规 11 6 2 3" xfId="555"/>
    <cellStyle name="常规 10 8 4" xfId="556"/>
    <cellStyle name="常规 11 6 3 2" xfId="557"/>
    <cellStyle name="常规 11 2 3 2 2 2" xfId="558"/>
    <cellStyle name="常规 10 9 3" xfId="559"/>
    <cellStyle name="常规 10 9 3 2" xfId="560"/>
    <cellStyle name="常规 10 9 4" xfId="561"/>
    <cellStyle name="常规 11 2 2 2" xfId="562"/>
    <cellStyle name="常规 11 2 2 3" xfId="563"/>
    <cellStyle name="常规 11 4 3 2 2 2" xfId="564"/>
    <cellStyle name="常规 11 2 3" xfId="565"/>
    <cellStyle name="常规 11 2 3 2" xfId="566"/>
    <cellStyle name="常规 11 6 3" xfId="567"/>
    <cellStyle name="常规 11 2 3 2 2" xfId="568"/>
    <cellStyle name="常规 11 6 4" xfId="569"/>
    <cellStyle name="常规 11 2 3 2 3" xfId="570"/>
    <cellStyle name="常规 12 4 3 2" xfId="571"/>
    <cellStyle name="常规 11 7 3" xfId="572"/>
    <cellStyle name="常规 11 2 3 3 2" xfId="573"/>
    <cellStyle name="常规 11 7 2" xfId="574"/>
    <cellStyle name="常规 11 2 3 4" xfId="575"/>
    <cellStyle name="常规 11 2 4" xfId="576"/>
    <cellStyle name="常规 11 2 4 2" xfId="577"/>
    <cellStyle name="常规 11 2 4 2 3" xfId="578"/>
    <cellStyle name="常规 12 5 3 2" xfId="579"/>
    <cellStyle name="常规 11 2 4 3 2" xfId="580"/>
    <cellStyle name="常规 11 2 6" xfId="581"/>
    <cellStyle name="常规 11 2 7" xfId="582"/>
    <cellStyle name="常规 11 3 2" xfId="583"/>
    <cellStyle name="常规 11 3 2 2" xfId="584"/>
    <cellStyle name="常规 18" xfId="585"/>
    <cellStyle name="常规 23" xfId="586"/>
    <cellStyle name="常规 11 3 2 2 2" xfId="587"/>
    <cellStyle name="常规 18 2" xfId="588"/>
    <cellStyle name="常规 23 2" xfId="589"/>
    <cellStyle name="常规 11 3 2 2 2 2" xfId="590"/>
    <cellStyle name="常规 18 2 2" xfId="591"/>
    <cellStyle name="常规 23 2 2" xfId="592"/>
    <cellStyle name="常规 11 3 2 2 3" xfId="593"/>
    <cellStyle name="常规 13 3 3 2" xfId="594"/>
    <cellStyle name="常规 18 3" xfId="595"/>
    <cellStyle name="常规 23 3" xfId="596"/>
    <cellStyle name="常规 11 3 2 3" xfId="597"/>
    <cellStyle name="常规 19" xfId="598"/>
    <cellStyle name="常规 24" xfId="599"/>
    <cellStyle name="常规 11 3 2 3 2" xfId="600"/>
    <cellStyle name="常规 19 2" xfId="601"/>
    <cellStyle name="常规 24 2" xfId="602"/>
    <cellStyle name="常规 11 3 3" xfId="603"/>
    <cellStyle name="常规 11 3 3 2" xfId="604"/>
    <cellStyle name="常规 11 3 3 2 2" xfId="605"/>
    <cellStyle name="常规 11 3 3 2 3" xfId="606"/>
    <cellStyle name="常规 13 4 3 2" xfId="607"/>
    <cellStyle name="常规 11 3 3 3" xfId="608"/>
    <cellStyle name="常规 11 3 3 3 2" xfId="609"/>
    <cellStyle name="常规 11 3 3 4" xfId="610"/>
    <cellStyle name="常规 11 3 4" xfId="611"/>
    <cellStyle name="常规 11 3 4 2" xfId="612"/>
    <cellStyle name="常规 11 3 4 2 2" xfId="613"/>
    <cellStyle name="常规 11 3 4 2 2 2" xfId="614"/>
    <cellStyle name="好_附件2 益阳市市级国有资本经营预算表(定稿)" xfId="615"/>
    <cellStyle name="常规 11 3 4 3 2" xfId="616"/>
    <cellStyle name="常规 11 4 2 2 2" xfId="617"/>
    <cellStyle name="常规 11 4 2 2 2 2" xfId="618"/>
    <cellStyle name="常规 11 4 2 2 3" xfId="619"/>
    <cellStyle name="常规 11 4 2 3" xfId="620"/>
    <cellStyle name="常规 11 4 3 2 2" xfId="621"/>
    <cellStyle name="常规 11 4 3 2 3" xfId="622"/>
    <cellStyle name="常规 11 4 3 3" xfId="623"/>
    <cellStyle name="常规 11 4 3 3 2" xfId="624"/>
    <cellStyle name="常规 11 4 3 4" xfId="625"/>
    <cellStyle name="常规 11 4 4 2" xfId="626"/>
    <cellStyle name="常规 11 4 4 2 2" xfId="627"/>
    <cellStyle name="常规 11 4 4 2 2 2" xfId="628"/>
    <cellStyle name="常规 11 4 4 2 3" xfId="629"/>
    <cellStyle name="常规 11 4 4 3" xfId="630"/>
    <cellStyle name="常规 11 4 4 3 2" xfId="631"/>
    <cellStyle name="常规 11 5 2 2" xfId="632"/>
    <cellStyle name="常规 11 5 2 2 2" xfId="633"/>
    <cellStyle name="常规 11 5 3" xfId="634"/>
    <cellStyle name="常规 11 5 3 2" xfId="635"/>
    <cellStyle name="常规 11 5 4" xfId="636"/>
    <cellStyle name="常规 11 7 2 2 2" xfId="637"/>
    <cellStyle name="好 2" xfId="638"/>
    <cellStyle name="常规 11 7 2 3" xfId="639"/>
    <cellStyle name="常规 11 7 4" xfId="640"/>
    <cellStyle name="常规 11 8" xfId="641"/>
    <cellStyle name="常规 11 8 2" xfId="642"/>
    <cellStyle name="常规 11 8 2 2" xfId="643"/>
    <cellStyle name="常规 11 8 2 2 2" xfId="644"/>
    <cellStyle name="常规 11 8 2 3" xfId="645"/>
    <cellStyle name="常规 11 8 3" xfId="646"/>
    <cellStyle name="常规 11 8 3 2" xfId="647"/>
    <cellStyle name="常规 11 8 4" xfId="648"/>
    <cellStyle name="常规 11 9" xfId="649"/>
    <cellStyle name="常规 11 9 2" xfId="650"/>
    <cellStyle name="常规 11 9 2 2" xfId="651"/>
    <cellStyle name="常规 11 9 2 2 2" xfId="652"/>
    <cellStyle name="常规 11 9 2 3" xfId="653"/>
    <cellStyle name="常规 11 9 3" xfId="654"/>
    <cellStyle name="常规 11 9 3 2" xfId="655"/>
    <cellStyle name="输入 4" xfId="656"/>
    <cellStyle name="常规 11 9 4" xfId="657"/>
    <cellStyle name="常规 11_长沙" xfId="658"/>
    <cellStyle name="常规 12" xfId="659"/>
    <cellStyle name="常规 12 10" xfId="660"/>
    <cellStyle name="常规 12 10 2" xfId="661"/>
    <cellStyle name="常规 12 10 2 2" xfId="662"/>
    <cellStyle name="常规 12 10 3" xfId="663"/>
    <cellStyle name="注释 3 2" xfId="664"/>
    <cellStyle name="常规 12 11" xfId="665"/>
    <cellStyle name="常规 13 5 2 2" xfId="666"/>
    <cellStyle name="检查单元格 2 2" xfId="667"/>
    <cellStyle name="常规 12 11 2" xfId="668"/>
    <cellStyle name="常规 13 5 2 2 2" xfId="669"/>
    <cellStyle name="常规 16" xfId="670"/>
    <cellStyle name="常规 21" xfId="671"/>
    <cellStyle name="常规 12 12" xfId="672"/>
    <cellStyle name="常规 13 5 2 3" xfId="673"/>
    <cellStyle name="常规 12 2" xfId="674"/>
    <cellStyle name="常规 12 2 2" xfId="675"/>
    <cellStyle name="常规 4 12" xfId="676"/>
    <cellStyle name="常规 12 2 2 2" xfId="677"/>
    <cellStyle name="常规 12 2 2 2 2" xfId="678"/>
    <cellStyle name="常规 12 2 2 2 2 2" xfId="679"/>
    <cellStyle name="常规 12 2 2 2 3" xfId="680"/>
    <cellStyle name="常规 12 2 2 3" xfId="681"/>
    <cellStyle name="常规 12 2 2 3 2" xfId="682"/>
    <cellStyle name="常规 12 2 2 4" xfId="683"/>
    <cellStyle name="常规 12 2 3" xfId="684"/>
    <cellStyle name="常规 12 2 3 2" xfId="685"/>
    <cellStyle name="常规 12 2 3 2 2" xfId="686"/>
    <cellStyle name="常规 12 2 3 2 2 2" xfId="687"/>
    <cellStyle name="常规 12 2 3 2 3" xfId="688"/>
    <cellStyle name="常规 12 2 3 3" xfId="689"/>
    <cellStyle name="常规 12 2 3 3 2" xfId="690"/>
    <cellStyle name="常规 12 2 3 4" xfId="691"/>
    <cellStyle name="常规 12 2 4" xfId="692"/>
    <cellStyle name="常规 12 2 4 2" xfId="693"/>
    <cellStyle name="常规 12 2 4 2 2" xfId="694"/>
    <cellStyle name="常规 12 2 4 2 2 2" xfId="695"/>
    <cellStyle name="常规 12 2 4 2 3" xfId="696"/>
    <cellStyle name="常规 12 2 4 3" xfId="697"/>
    <cellStyle name="常规 12 2 4 3 2" xfId="698"/>
    <cellStyle name="常规 12 2 4 4" xfId="699"/>
    <cellStyle name="常规 12 2 5" xfId="700"/>
    <cellStyle name="常规 12 2 5 2" xfId="701"/>
    <cellStyle name="常规 12 2 5 2 2" xfId="702"/>
    <cellStyle name="常规 2 5 3" xfId="703"/>
    <cellStyle name="常规 12 2 5 3" xfId="704"/>
    <cellStyle name="常规 12 2 6" xfId="705"/>
    <cellStyle name="常规 12 2 6 2" xfId="706"/>
    <cellStyle name="常规 12 2 7" xfId="707"/>
    <cellStyle name="常规 12 3" xfId="708"/>
    <cellStyle name="常规 12 3 2" xfId="709"/>
    <cellStyle name="常规 12 3 2 2" xfId="710"/>
    <cellStyle name="常规 12 3 2 2 2 2" xfId="711"/>
    <cellStyle name="常规 39 2" xfId="712"/>
    <cellStyle name="常规 44 2" xfId="713"/>
    <cellStyle name="常规 12 3 2 2 3" xfId="714"/>
    <cellStyle name="常规 45" xfId="715"/>
    <cellStyle name="常规 50" xfId="716"/>
    <cellStyle name="常规 12 3 2 3" xfId="717"/>
    <cellStyle name="常规 12 3 2 3 2" xfId="718"/>
    <cellStyle name="常规 12 3 2 4" xfId="719"/>
    <cellStyle name="常规 12 3 3" xfId="720"/>
    <cellStyle name="常规 12 3 3 2 2" xfId="721"/>
    <cellStyle name="常规 12 3 3 2 2 2" xfId="722"/>
    <cellStyle name="常规 12 3 3 2 3" xfId="723"/>
    <cellStyle name="常规 12 3 3 3" xfId="724"/>
    <cellStyle name="常规 12 3 3 3 2" xfId="725"/>
    <cellStyle name="常规 12 3 3 4" xfId="726"/>
    <cellStyle name="常规 12 3 4" xfId="727"/>
    <cellStyle name="常规 8 8 2 2 2" xfId="728"/>
    <cellStyle name="常规 12 3 4 2" xfId="729"/>
    <cellStyle name="常规 12 3 4 2 2" xfId="730"/>
    <cellStyle name="常规 12 3 4 2 2 2" xfId="731"/>
    <cellStyle name="常规 12 3 4 3" xfId="732"/>
    <cellStyle name="常规 12 3 4 3 2" xfId="733"/>
    <cellStyle name="常规 12 3 4 4" xfId="734"/>
    <cellStyle name="常规 12 3 5 2" xfId="735"/>
    <cellStyle name="解释性文本 2" xfId="736"/>
    <cellStyle name="常规 12 3 5 2 2" xfId="737"/>
    <cellStyle name="解释性文本 2 2" xfId="738"/>
    <cellStyle name="常规 12 3 5 3" xfId="739"/>
    <cellStyle name="解释性文本 3" xfId="740"/>
    <cellStyle name="常规 12 3 6" xfId="741"/>
    <cellStyle name="常规 12 3 6 2" xfId="742"/>
    <cellStyle name="常规 12 3 7" xfId="743"/>
    <cellStyle name="常规 12 4" xfId="744"/>
    <cellStyle name="常规 12 4 2" xfId="745"/>
    <cellStyle name="常规 12 4 2 2" xfId="746"/>
    <cellStyle name="常规 12 4 2 2 2" xfId="747"/>
    <cellStyle name="常规 12 4 2 2 2 2" xfId="748"/>
    <cellStyle name="常规 12 4 2 2 3" xfId="749"/>
    <cellStyle name="常规 12 4 2 3" xfId="750"/>
    <cellStyle name="常规 12 4 2 3 2" xfId="751"/>
    <cellStyle name="常规 12 4 2 4" xfId="752"/>
    <cellStyle name="常规 12 4 3" xfId="753"/>
    <cellStyle name="常规 12 4 3 2 2" xfId="754"/>
    <cellStyle name="常规 12 4 3 2 3" xfId="755"/>
    <cellStyle name="常规 12 4 3 3" xfId="756"/>
    <cellStyle name="常规 12 4 3 3 2" xfId="757"/>
    <cellStyle name="常规 12 4 3 4" xfId="758"/>
    <cellStyle name="常规 12 4 4" xfId="759"/>
    <cellStyle name="常规 12 4 4 2" xfId="760"/>
    <cellStyle name="常规 12 4 4 2 2" xfId="761"/>
    <cellStyle name="常规 12 4 4 2 2 2" xfId="762"/>
    <cellStyle name="常规 12 4 4 2 3" xfId="763"/>
    <cellStyle name="常规 12 4 4 3" xfId="764"/>
    <cellStyle name="常规 12 4 4 3 2" xfId="765"/>
    <cellStyle name="常规 12 4 4 4" xfId="766"/>
    <cellStyle name="常规 12 4 5" xfId="767"/>
    <cellStyle name="常规 4 4 2 2 2 2" xfId="768"/>
    <cellStyle name="常规 6 4 2 2 2" xfId="769"/>
    <cellStyle name="常规 12 4 5 2" xfId="770"/>
    <cellStyle name="常规 12 4 5 2 2" xfId="771"/>
    <cellStyle name="常规 12 4 5 3" xfId="772"/>
    <cellStyle name="常规 12 4 6" xfId="773"/>
    <cellStyle name="常规 12 4 7" xfId="774"/>
    <cellStyle name="常规 12 5" xfId="775"/>
    <cellStyle name="常规 12 5 2" xfId="776"/>
    <cellStyle name="常规 12 5 2 2" xfId="777"/>
    <cellStyle name="常规 12 5 2 2 2" xfId="778"/>
    <cellStyle name="常规 12 7 4" xfId="779"/>
    <cellStyle name="常规 12 5 2 3" xfId="780"/>
    <cellStyle name="常规 12 5 3" xfId="781"/>
    <cellStyle name="常规 12 5 4" xfId="782"/>
    <cellStyle name="常规 12 6" xfId="783"/>
    <cellStyle name="常规 12 6 2" xfId="784"/>
    <cellStyle name="常规 12 6 2 2" xfId="785"/>
    <cellStyle name="常规 12 6 2 2 2" xfId="786"/>
    <cellStyle name="常规 12 6 2 3" xfId="787"/>
    <cellStyle name="常规 12 6 3" xfId="788"/>
    <cellStyle name="常规 12 6 3 2" xfId="789"/>
    <cellStyle name="常规 12 6 4" xfId="790"/>
    <cellStyle name="常规 12 7" xfId="791"/>
    <cellStyle name="常规 12 7 2" xfId="792"/>
    <cellStyle name="常规 12 7 2 2" xfId="793"/>
    <cellStyle name="常规 12 7 2 2 2" xfId="794"/>
    <cellStyle name="常规 12 7 2 3" xfId="795"/>
    <cellStyle name="常规 12 7 3" xfId="796"/>
    <cellStyle name="常规 12 7 3 2" xfId="797"/>
    <cellStyle name="常规 12 8" xfId="798"/>
    <cellStyle name="常规 12 8 2" xfId="799"/>
    <cellStyle name="常规 12 8 2 2" xfId="800"/>
    <cellStyle name="常规 12 8 2 2 2" xfId="801"/>
    <cellStyle name="常规 12 8 2 3" xfId="802"/>
    <cellStyle name="常规 12 8 3" xfId="803"/>
    <cellStyle name="好_2015年市本级全口径预算草案 - 副本 2" xfId="804"/>
    <cellStyle name="常规 12 8 3 2" xfId="805"/>
    <cellStyle name="好_2015年市本级全口径预算草案 - 副本 2 2" xfId="806"/>
    <cellStyle name="常规 12 8 4" xfId="807"/>
    <cellStyle name="好_2015年市本级全口径预算草案 - 副本 3" xfId="808"/>
    <cellStyle name="常规 12 9" xfId="809"/>
    <cellStyle name="常规 12 9 2" xfId="810"/>
    <cellStyle name="常规 12 9 2 2" xfId="811"/>
    <cellStyle name="常规 12 9 2 3" xfId="812"/>
    <cellStyle name="常规 12 9 3" xfId="813"/>
    <cellStyle name="常规 12 9 3 2" xfId="814"/>
    <cellStyle name="常规 12 9 4" xfId="815"/>
    <cellStyle name="常规 12_长沙" xfId="816"/>
    <cellStyle name="常规 13" xfId="817"/>
    <cellStyle name="常规 13 2" xfId="818"/>
    <cellStyle name="常规 13 2 2" xfId="819"/>
    <cellStyle name="常规 13 2 2 2" xfId="820"/>
    <cellStyle name="常规 13 2 2 2 2" xfId="821"/>
    <cellStyle name="常规 8 4 4" xfId="822"/>
    <cellStyle name="常规 13 2 2 3" xfId="823"/>
    <cellStyle name="常规 13 2 3" xfId="824"/>
    <cellStyle name="常规 13 2 3 2" xfId="825"/>
    <cellStyle name="常规 13 2 4" xfId="826"/>
    <cellStyle name="常规 13 3" xfId="827"/>
    <cellStyle name="常规 13 3 2" xfId="828"/>
    <cellStyle name="常规 13 3 2 2" xfId="829"/>
    <cellStyle name="常规 17 3" xfId="830"/>
    <cellStyle name="常规 22 3" xfId="831"/>
    <cellStyle name="常规 13 3 2 2 2" xfId="832"/>
    <cellStyle name="常规 17 3 2" xfId="833"/>
    <cellStyle name="常规 22 3 2" xfId="834"/>
    <cellStyle name="常规 13 3 2 3" xfId="835"/>
    <cellStyle name="常规 17 4" xfId="836"/>
    <cellStyle name="常规 22 4" xfId="837"/>
    <cellStyle name="常规 13 3 3" xfId="838"/>
    <cellStyle name="常规 13 3 4" xfId="839"/>
    <cellStyle name="常规 13 4" xfId="840"/>
    <cellStyle name="常规 13 4 2" xfId="841"/>
    <cellStyle name="常规 13 4 2 2" xfId="842"/>
    <cellStyle name="常规 13 4 2 2 2" xfId="843"/>
    <cellStyle name="常规 13 4 2 3" xfId="844"/>
    <cellStyle name="常规 13 4 3" xfId="845"/>
    <cellStyle name="常规 13 4 4" xfId="846"/>
    <cellStyle name="常规 13 5 2" xfId="847"/>
    <cellStyle name="检查单元格 2" xfId="848"/>
    <cellStyle name="常规 13 5 3" xfId="849"/>
    <cellStyle name="检查单元格 3" xfId="850"/>
    <cellStyle name="常规 13 5 4" xfId="851"/>
    <cellStyle name="检查单元格 4" xfId="852"/>
    <cellStyle name="常规 13 6 2 2" xfId="853"/>
    <cellStyle name="常规 13 6 2 2 2" xfId="854"/>
    <cellStyle name="常规 13 6 2 3" xfId="855"/>
    <cellStyle name="常规 13 6 3" xfId="856"/>
    <cellStyle name="常规 13 6 3 2" xfId="857"/>
    <cellStyle name="常规 13 7 2" xfId="858"/>
    <cellStyle name="常规 13 7 2 2" xfId="859"/>
    <cellStyle name="常规 13 7 3" xfId="860"/>
    <cellStyle name="常规 13 8" xfId="861"/>
    <cellStyle name="常规 13 8 2" xfId="862"/>
    <cellStyle name="常规 13 9" xfId="863"/>
    <cellStyle name="常规 13_长沙" xfId="864"/>
    <cellStyle name="常规 14" xfId="865"/>
    <cellStyle name="常规 7 6 2 2" xfId="866"/>
    <cellStyle name="常规 14 2" xfId="867"/>
    <cellStyle name="常规 7 6 2 2 2" xfId="868"/>
    <cellStyle name="常规 14 2 2" xfId="869"/>
    <cellStyle name="常规 14 2 2 2" xfId="870"/>
    <cellStyle name="常规 14 2 3" xfId="871"/>
    <cellStyle name="常规 14 3" xfId="872"/>
    <cellStyle name="常规 14 3 2" xfId="873"/>
    <cellStyle name="常规 14 4" xfId="874"/>
    <cellStyle name="常规 15 2 2" xfId="875"/>
    <cellStyle name="常规 20 2 2" xfId="876"/>
    <cellStyle name="常规 15 2 2 2" xfId="877"/>
    <cellStyle name="常规 20 2 2 2" xfId="878"/>
    <cellStyle name="常规 15 2 3" xfId="879"/>
    <cellStyle name="常规 20 2 3" xfId="880"/>
    <cellStyle name="常规 15 3 2" xfId="881"/>
    <cellStyle name="常规 20 3 2" xfId="882"/>
    <cellStyle name="常规 15 4" xfId="883"/>
    <cellStyle name="常规 20 4" xfId="884"/>
    <cellStyle name="常规 16 2" xfId="885"/>
    <cellStyle name="常规 21 2" xfId="886"/>
    <cellStyle name="常规 16 2 2" xfId="887"/>
    <cellStyle name="常规 21 2 2" xfId="888"/>
    <cellStyle name="常规 16 2 2 2" xfId="889"/>
    <cellStyle name="常规 2 7" xfId="890"/>
    <cellStyle name="常规 21 2 2 2" xfId="891"/>
    <cellStyle name="常规 16 2 2 2 2" xfId="892"/>
    <cellStyle name="常规 2 7 2" xfId="893"/>
    <cellStyle name="常规 16 2 2 3" xfId="894"/>
    <cellStyle name="常规 2 8" xfId="895"/>
    <cellStyle name="输入 2" xfId="896"/>
    <cellStyle name="常规 16 2 3" xfId="897"/>
    <cellStyle name="常规 21 2 3" xfId="898"/>
    <cellStyle name="常规 16 2 3 2" xfId="899"/>
    <cellStyle name="常规 3 7" xfId="900"/>
    <cellStyle name="常规 16 2 4" xfId="901"/>
    <cellStyle name="常规 16 3" xfId="902"/>
    <cellStyle name="常规 21 3" xfId="903"/>
    <cellStyle name="常规 16 3 2" xfId="904"/>
    <cellStyle name="常规 21 3 2" xfId="905"/>
    <cellStyle name="常规 16 3 2 2" xfId="906"/>
    <cellStyle name="常规 21 3 2 2" xfId="907"/>
    <cellStyle name="常规 16 3 2 2 2" xfId="908"/>
    <cellStyle name="常规 16 3 2 3" xfId="909"/>
    <cellStyle name="常规 16 3 3" xfId="910"/>
    <cellStyle name="常规 2 9 2 2 2" xfId="911"/>
    <cellStyle name="常规 21 3 3" xfId="912"/>
    <cellStyle name="常规 16 3 3 2" xfId="913"/>
    <cellStyle name="常规 16 3 4" xfId="914"/>
    <cellStyle name="常规 16 4" xfId="915"/>
    <cellStyle name="常规 21 4" xfId="916"/>
    <cellStyle name="常规 16 4 2" xfId="917"/>
    <cellStyle name="常规 21 4 2" xfId="918"/>
    <cellStyle name="常规 16 4 2 2" xfId="919"/>
    <cellStyle name="常规 16 4 2 2 2" xfId="920"/>
    <cellStyle name="常规 16 4 2 3" xfId="921"/>
    <cellStyle name="常规 16 4 3" xfId="922"/>
    <cellStyle name="常规 16 4 3 2" xfId="923"/>
    <cellStyle name="常规 16 4 4" xfId="924"/>
    <cellStyle name="常规 16 5" xfId="925"/>
    <cellStyle name="常规 21 5" xfId="926"/>
    <cellStyle name="适中 3 2" xfId="927"/>
    <cellStyle name="常规 16 5 2" xfId="928"/>
    <cellStyle name="常规 16 5 2 2" xfId="929"/>
    <cellStyle name="常规 16 5 2 3" xfId="930"/>
    <cellStyle name="常规 16 5 3" xfId="931"/>
    <cellStyle name="常规 16 5 3 2" xfId="932"/>
    <cellStyle name="常规 16 5 4" xfId="933"/>
    <cellStyle name="常规 16 6" xfId="934"/>
    <cellStyle name="常规 16 6 2" xfId="935"/>
    <cellStyle name="常规 16 6 2 2" xfId="936"/>
    <cellStyle name="常规 16 6 2 2 2" xfId="937"/>
    <cellStyle name="常规 16 6 2 3" xfId="938"/>
    <cellStyle name="常规 16 6 3" xfId="939"/>
    <cellStyle name="常规 16 6 3 2" xfId="940"/>
    <cellStyle name="常规 16 6 4" xfId="941"/>
    <cellStyle name="常规 16 7" xfId="942"/>
    <cellStyle name="常规 16 7 2" xfId="943"/>
    <cellStyle name="常规 16 7 2 2" xfId="944"/>
    <cellStyle name="常规 16 7 3" xfId="945"/>
    <cellStyle name="常规 16 8" xfId="946"/>
    <cellStyle name="常规 7 3 5 2 2" xfId="947"/>
    <cellStyle name="常规 16 8 2" xfId="948"/>
    <cellStyle name="常规 16 9" xfId="949"/>
    <cellStyle name="常规 17" xfId="950"/>
    <cellStyle name="常规 22" xfId="951"/>
    <cellStyle name="注释 4 2" xfId="952"/>
    <cellStyle name="常规 17 2" xfId="953"/>
    <cellStyle name="常规 22 2" xfId="954"/>
    <cellStyle name="常规 17 2 2" xfId="955"/>
    <cellStyle name="常规 22 2 2" xfId="956"/>
    <cellStyle name="常规 17 2 2 2" xfId="957"/>
    <cellStyle name="常规 22 2 2 2" xfId="958"/>
    <cellStyle name="常规 17 2 3" xfId="959"/>
    <cellStyle name="常规 22 2 3" xfId="960"/>
    <cellStyle name="常规 18 2 2 2" xfId="961"/>
    <cellStyle name="常规 23 2 2 2" xfId="962"/>
    <cellStyle name="常规 18 2 3" xfId="963"/>
    <cellStyle name="常规 23 2 3" xfId="964"/>
    <cellStyle name="常规 18 3 2" xfId="965"/>
    <cellStyle name="常规 23 3 2" xfId="966"/>
    <cellStyle name="常规 18 4" xfId="967"/>
    <cellStyle name="常规 23 4" xfId="968"/>
    <cellStyle name="常规 19 2 2" xfId="969"/>
    <cellStyle name="常规 19 3" xfId="970"/>
    <cellStyle name="常规 2" xfId="971"/>
    <cellStyle name="常规 2 10" xfId="972"/>
    <cellStyle name="强调文字颜色 3 3" xfId="973"/>
    <cellStyle name="常规 2 10 2" xfId="974"/>
    <cellStyle name="强调文字颜色 3 3 2" xfId="975"/>
    <cellStyle name="常规 2 10 2 2" xfId="976"/>
    <cellStyle name="常规 2 10 2 2 2" xfId="977"/>
    <cellStyle name="常规 2 10 2 3" xfId="978"/>
    <cellStyle name="常规 2 10 3" xfId="979"/>
    <cellStyle name="常规 2 10 3 2" xfId="980"/>
    <cellStyle name="常规 2 10 4" xfId="981"/>
    <cellStyle name="常规 2 11" xfId="982"/>
    <cellStyle name="强调文字颜色 3 4" xfId="983"/>
    <cellStyle name="常规 2 11 2" xfId="984"/>
    <cellStyle name="常规 3 2 2 3" xfId="985"/>
    <cellStyle name="常规 2 11 2 2" xfId="986"/>
    <cellStyle name="常规 3 2 2 3 2" xfId="987"/>
    <cellStyle name="常规 2 11 2 2 2" xfId="988"/>
    <cellStyle name="常规 2 11 2 3" xfId="989"/>
    <cellStyle name="常规 2 11 3" xfId="990"/>
    <cellStyle name="常规 3 2 2 4" xfId="991"/>
    <cellStyle name="常规 2 11 3 2" xfId="992"/>
    <cellStyle name="好 4" xfId="993"/>
    <cellStyle name="常规 2 11 4" xfId="994"/>
    <cellStyle name="常规 2 12" xfId="995"/>
    <cellStyle name="常规 2 12 2" xfId="996"/>
    <cellStyle name="常规 3 2 3 3" xfId="997"/>
    <cellStyle name="常规 2 12 2 2" xfId="998"/>
    <cellStyle name="常规 3 2 3 3 2" xfId="999"/>
    <cellStyle name="常规 2 12 2 2 2" xfId="1000"/>
    <cellStyle name="常规 6_9益阳" xfId="1001"/>
    <cellStyle name="常规 2 12 2 3" xfId="1002"/>
    <cellStyle name="千位分隔 2 2" xfId="1003"/>
    <cellStyle name="常规 2 12 3" xfId="1004"/>
    <cellStyle name="常规 3 2 3 4" xfId="1005"/>
    <cellStyle name="常规 2 12 3 2" xfId="1006"/>
    <cellStyle name="常规 2 12 4" xfId="1007"/>
    <cellStyle name="常规 2 13 2" xfId="1008"/>
    <cellStyle name="常规 3 2 4 3" xfId="1009"/>
    <cellStyle name="常规 2 13 2 2" xfId="1010"/>
    <cellStyle name="常规 3 2 4 3 2" xfId="1011"/>
    <cellStyle name="常规 2 13 2 2 2" xfId="1012"/>
    <cellStyle name="常规 2 13 2 3" xfId="1013"/>
    <cellStyle name="常规 2 13 3" xfId="1014"/>
    <cellStyle name="常规 3 2 4 4" xfId="1015"/>
    <cellStyle name="常规 2 13 3 2" xfId="1016"/>
    <cellStyle name="常规 2 13 4" xfId="1017"/>
    <cellStyle name="常规 2 14" xfId="1018"/>
    <cellStyle name="常规 8_长沙" xfId="1019"/>
    <cellStyle name="常规 2 14 2" xfId="1020"/>
    <cellStyle name="常规 3 2 5 3" xfId="1021"/>
    <cellStyle name="常规 2 14 2 2" xfId="1022"/>
    <cellStyle name="常规 2 14 2 2 2" xfId="1023"/>
    <cellStyle name="常规 2 14 2 3" xfId="1024"/>
    <cellStyle name="常规 2 14 3" xfId="1025"/>
    <cellStyle name="常规 2 14 3 2" xfId="1026"/>
    <cellStyle name="常规 7 2 2 2 3" xfId="1027"/>
    <cellStyle name="常规 2 14 4" xfId="1028"/>
    <cellStyle name="常规 2 15" xfId="1029"/>
    <cellStyle name="常规 2 20" xfId="1030"/>
    <cellStyle name="常规 3 2 4_12娄底" xfId="1031"/>
    <cellStyle name="常规 2 15 2" xfId="1032"/>
    <cellStyle name="常规 3 2 6 3" xfId="1033"/>
    <cellStyle name="好_大通湖 3" xfId="1034"/>
    <cellStyle name="常规 2 15 2 2" xfId="1035"/>
    <cellStyle name="常规 2 15 3" xfId="1036"/>
    <cellStyle name="常规 3 3 5 2 2" xfId="1037"/>
    <cellStyle name="常规 2 16" xfId="1038"/>
    <cellStyle name="常规 2 16 2" xfId="1039"/>
    <cellStyle name="常规 2 16 2 2" xfId="1040"/>
    <cellStyle name="常规 2 16 3" xfId="1041"/>
    <cellStyle name="常规 2 17" xfId="1042"/>
    <cellStyle name="常规 7 3 2 2" xfId="1043"/>
    <cellStyle name="常规 2 17 2" xfId="1044"/>
    <cellStyle name="常规 7 3 2 2 2" xfId="1045"/>
    <cellStyle name="常规 2 17 2 2" xfId="1046"/>
    <cellStyle name="常规 7 3 2 2 2 2" xfId="1047"/>
    <cellStyle name="常规 2 17 3" xfId="1048"/>
    <cellStyle name="常规 7 3 2 2 3" xfId="1049"/>
    <cellStyle name="常规 2 18 2" xfId="1050"/>
    <cellStyle name="常规 7 3 2 3 2" xfId="1051"/>
    <cellStyle name="常规 2 19" xfId="1052"/>
    <cellStyle name="常规 7 3 2 4" xfId="1053"/>
    <cellStyle name="常规 2 2" xfId="1054"/>
    <cellStyle name="常规 2 2 2" xfId="1055"/>
    <cellStyle name="常规 2 2 2 2" xfId="1056"/>
    <cellStyle name="常规 2 2 2 2 2" xfId="1057"/>
    <cellStyle name="常规 8 4 3 3" xfId="1058"/>
    <cellStyle name="常规 2 2 2 3" xfId="1059"/>
    <cellStyle name="常规 2 2 3" xfId="1060"/>
    <cellStyle name="常规 2 2 3 2" xfId="1061"/>
    <cellStyle name="常规 2 2 3 2 2" xfId="1062"/>
    <cellStyle name="常规 2 2 3 3" xfId="1063"/>
    <cellStyle name="常规 2 2 4" xfId="1064"/>
    <cellStyle name="常规 2 2 4 2" xfId="1065"/>
    <cellStyle name="常规 2 2 5" xfId="1066"/>
    <cellStyle name="常规 2 2 6" xfId="1067"/>
    <cellStyle name="常规 2 29" xfId="1068"/>
    <cellStyle name="常规 8 2 3" xfId="1069"/>
    <cellStyle name="常规 2 3" xfId="1070"/>
    <cellStyle name="常规 2 3 2" xfId="1071"/>
    <cellStyle name="常规 2 3 2 2 2" xfId="1072"/>
    <cellStyle name="常规 2 3 2 3" xfId="1073"/>
    <cellStyle name="常规 2 3 3" xfId="1074"/>
    <cellStyle name="常规 2 3 4" xfId="1075"/>
    <cellStyle name="常规 2 3_12娄底" xfId="1076"/>
    <cellStyle name="常规 2 4" xfId="1077"/>
    <cellStyle name="常规 2 4 2" xfId="1078"/>
    <cellStyle name="常规 2 4 2 2" xfId="1079"/>
    <cellStyle name="常规 2 4 2 2 2" xfId="1080"/>
    <cellStyle name="常规 2 4 2 3" xfId="1081"/>
    <cellStyle name="常规 2 4 3" xfId="1082"/>
    <cellStyle name="常规 2 4 3 2" xfId="1083"/>
    <cellStyle name="常规 2 4 4" xfId="1084"/>
    <cellStyle name="常规 2 5" xfId="1085"/>
    <cellStyle name="常规 2 5 2" xfId="1086"/>
    <cellStyle name="常规 2 5 2 2" xfId="1087"/>
    <cellStyle name="常规 2 5 2 2 2" xfId="1088"/>
    <cellStyle name="常规 2 5 2 3" xfId="1089"/>
    <cellStyle name="常规 2 5 3 2" xfId="1090"/>
    <cellStyle name="常规 2 5 4" xfId="1091"/>
    <cellStyle name="常规 2 6" xfId="1092"/>
    <cellStyle name="常规 2 6 2" xfId="1093"/>
    <cellStyle name="常规 2 6 2 2" xfId="1094"/>
    <cellStyle name="常规 2 6 2 2 2" xfId="1095"/>
    <cellStyle name="常规 2 6 2 3" xfId="1096"/>
    <cellStyle name="常规 3 2" xfId="1097"/>
    <cellStyle name="常规 2 6 3" xfId="1098"/>
    <cellStyle name="常规 2 6 3 2" xfId="1099"/>
    <cellStyle name="常规 2 6 4" xfId="1100"/>
    <cellStyle name="常规 2 7 2 2" xfId="1101"/>
    <cellStyle name="常规 2 7 2 2 2" xfId="1102"/>
    <cellStyle name="常规 2 7 2 3" xfId="1103"/>
    <cellStyle name="常规 2 7 3" xfId="1104"/>
    <cellStyle name="常规 2 7 3 2" xfId="1105"/>
    <cellStyle name="常规 2 7 4" xfId="1106"/>
    <cellStyle name="常规 2 8 2" xfId="1107"/>
    <cellStyle name="输入 2 2" xfId="1108"/>
    <cellStyle name="常规 2 8 2 2 2" xfId="1109"/>
    <cellStyle name="常规 7 4 5" xfId="1110"/>
    <cellStyle name="常规 2 8 2 3" xfId="1111"/>
    <cellStyle name="常规 2 8 3" xfId="1112"/>
    <cellStyle name="常规 2 8 3 2" xfId="1113"/>
    <cellStyle name="常规 2 8 4" xfId="1114"/>
    <cellStyle name="常规 3 4 3 2 2" xfId="1115"/>
    <cellStyle name="千位分隔[0] 2 2" xfId="1116"/>
    <cellStyle name="常规 2 9" xfId="1117"/>
    <cellStyle name="输入 3" xfId="1118"/>
    <cellStyle name="常规 2 9 2" xfId="1119"/>
    <cellStyle name="输入 3 2" xfId="1120"/>
    <cellStyle name="常规 2 9 2 2" xfId="1121"/>
    <cellStyle name="常规 2 9 2 3" xfId="1122"/>
    <cellStyle name="常规 2 9 3" xfId="1123"/>
    <cellStyle name="常规 2 9 3 2" xfId="1124"/>
    <cellStyle name="常规 2 9 4" xfId="1125"/>
    <cellStyle name="常规 3 4 3 3 2" xfId="1126"/>
    <cellStyle name="千位分隔[0] 3 2" xfId="1127"/>
    <cellStyle name="常规 2_10永州" xfId="1128"/>
    <cellStyle name="常规 22 3 2 2" xfId="1129"/>
    <cellStyle name="常规 22 3 3" xfId="1130"/>
    <cellStyle name="常规 22 4 2" xfId="1131"/>
    <cellStyle name="常规 22 5" xfId="1132"/>
    <cellStyle name="常规 23 3 2 2" xfId="1133"/>
    <cellStyle name="常规 23 3 3" xfId="1134"/>
    <cellStyle name="千位分隔[0] 3 2 2 2" xfId="1135"/>
    <cellStyle name="常规 23 4 2" xfId="1136"/>
    <cellStyle name="常规 23 5" xfId="1137"/>
    <cellStyle name="常规 25 2" xfId="1138"/>
    <cellStyle name="常规 30 2" xfId="1139"/>
    <cellStyle name="常规 26" xfId="1140"/>
    <cellStyle name="常规 31" xfId="1141"/>
    <cellStyle name="常规 27" xfId="1142"/>
    <cellStyle name="常规 32" xfId="1143"/>
    <cellStyle name="常规 27 2" xfId="1144"/>
    <cellStyle name="常规 32 2" xfId="1145"/>
    <cellStyle name="常规 28" xfId="1146"/>
    <cellStyle name="常规 33" xfId="1147"/>
    <cellStyle name="常规 28 2" xfId="1148"/>
    <cellStyle name="常规 33 2" xfId="1149"/>
    <cellStyle name="常规 29" xfId="1150"/>
    <cellStyle name="常规 34" xfId="1151"/>
    <cellStyle name="常规 29 2" xfId="1152"/>
    <cellStyle name="常规 34 2" xfId="1153"/>
    <cellStyle name="常规 3" xfId="1154"/>
    <cellStyle name="常规 3 10" xfId="1155"/>
    <cellStyle name="常规 3 10 2" xfId="1156"/>
    <cellStyle name="常规 3 10 2 2" xfId="1157"/>
    <cellStyle name="常规 3 10 3" xfId="1158"/>
    <cellStyle name="常规 3 11" xfId="1159"/>
    <cellStyle name="常规 3 11 2" xfId="1160"/>
    <cellStyle name="常规 3 7 2 3" xfId="1161"/>
    <cellStyle name="常规 3 11 2 2" xfId="1162"/>
    <cellStyle name="常规 3 11 3" xfId="1163"/>
    <cellStyle name="常规 3 12" xfId="1164"/>
    <cellStyle name="常规 3 12 2" xfId="1165"/>
    <cellStyle name="常规 3 12 2 2" xfId="1166"/>
    <cellStyle name="常规 3 12 3" xfId="1167"/>
    <cellStyle name="常规 3 13" xfId="1168"/>
    <cellStyle name="常规 3 13 2" xfId="1169"/>
    <cellStyle name="常规 3 14" xfId="1170"/>
    <cellStyle name="常规 3 2 2" xfId="1171"/>
    <cellStyle name="常规 3 2 2 2" xfId="1172"/>
    <cellStyle name="常规 3 2 2 2 2" xfId="1173"/>
    <cellStyle name="常规 3 2 2 2 2 2" xfId="1174"/>
    <cellStyle name="常规 3 2 2 2 3" xfId="1175"/>
    <cellStyle name="常规 3 2 2_12娄底" xfId="1176"/>
    <cellStyle name="常规 3 2 3" xfId="1177"/>
    <cellStyle name="常规 3 2 3 2" xfId="1178"/>
    <cellStyle name="常规 3 2 3 2 2 2" xfId="1179"/>
    <cellStyle name="常规 5_9益阳" xfId="1180"/>
    <cellStyle name="常规 3 2 3 2 3" xfId="1181"/>
    <cellStyle name="常规 3 2 3_12娄底" xfId="1182"/>
    <cellStyle name="常规 3 2 4" xfId="1183"/>
    <cellStyle name="常规 3 2 4 2" xfId="1184"/>
    <cellStyle name="常规 3 2 4 2 2" xfId="1185"/>
    <cellStyle name="常规 3 2 4 2 2 2" xfId="1186"/>
    <cellStyle name="常规 3 2 4 2 3" xfId="1187"/>
    <cellStyle name="常规 3 2 5 2 2" xfId="1188"/>
    <cellStyle name="常规 3 2 6 2 2" xfId="1189"/>
    <cellStyle name="好_大通湖 2 2" xfId="1190"/>
    <cellStyle name="常规 3 2 7 2" xfId="1191"/>
    <cellStyle name="常规 3 2 8" xfId="1192"/>
    <cellStyle name="常规 3 2 9" xfId="1193"/>
    <cellStyle name="常规 3 2_9益阳" xfId="1194"/>
    <cellStyle name="常规 3 3" xfId="1195"/>
    <cellStyle name="常规 3 3 2" xfId="1196"/>
    <cellStyle name="常规 3 3 2 2" xfId="1197"/>
    <cellStyle name="常规 3 3 2 2 2" xfId="1198"/>
    <cellStyle name="常规 3 3 2 2 2 2" xfId="1199"/>
    <cellStyle name="常规 3 3 2 2 3" xfId="1200"/>
    <cellStyle name="常规 3 3 2 3" xfId="1201"/>
    <cellStyle name="常规 3 3 2 3 2" xfId="1202"/>
    <cellStyle name="常规 3 3 2 4" xfId="1203"/>
    <cellStyle name="常规 3 3 3" xfId="1204"/>
    <cellStyle name="常规 3 3 3 2" xfId="1205"/>
    <cellStyle name="常规 3 3 3 2 2" xfId="1206"/>
    <cellStyle name="常规 3 3 3 2 2 2" xfId="1207"/>
    <cellStyle name="常规 3 3 3 2 3" xfId="1208"/>
    <cellStyle name="常规 3 3 3 3" xfId="1209"/>
    <cellStyle name="常规 3 3 3 3 2" xfId="1210"/>
    <cellStyle name="常规 3 3 3 4" xfId="1211"/>
    <cellStyle name="常规 3 3 4" xfId="1212"/>
    <cellStyle name="常规 3 3 4 2" xfId="1213"/>
    <cellStyle name="常规 3 3 4 2 2" xfId="1214"/>
    <cellStyle name="常规 37" xfId="1215"/>
    <cellStyle name="常规 42" xfId="1216"/>
    <cellStyle name="常规 3 3 4 2 2 2" xfId="1217"/>
    <cellStyle name="常规 37 2" xfId="1218"/>
    <cellStyle name="常规 42 2" xfId="1219"/>
    <cellStyle name="常规 3 3 4 2 3" xfId="1220"/>
    <cellStyle name="常规 38" xfId="1221"/>
    <cellStyle name="常规 43" xfId="1222"/>
    <cellStyle name="常规 3 3 4 3" xfId="1223"/>
    <cellStyle name="常规 3 3 4 3 2" xfId="1224"/>
    <cellStyle name="常规 3 3 4 4" xfId="1225"/>
    <cellStyle name="常规 3 3 5 3" xfId="1226"/>
    <cellStyle name="常规 3 4" xfId="1227"/>
    <cellStyle name="常规 3 4 2" xfId="1228"/>
    <cellStyle name="常规 3 4 2 2" xfId="1229"/>
    <cellStyle name="常规 3 4 2 2 2" xfId="1230"/>
    <cellStyle name="常规 3 4 2 2 2 2" xfId="1231"/>
    <cellStyle name="常规 3 4 2 2 3" xfId="1232"/>
    <cellStyle name="常规 3 4 2 3" xfId="1233"/>
    <cellStyle name="常规 3 4 2 3 2" xfId="1234"/>
    <cellStyle name="常规 3 4 2 4" xfId="1235"/>
    <cellStyle name="常规 3 4 3 2" xfId="1236"/>
    <cellStyle name="千位分隔[0] 2" xfId="1237"/>
    <cellStyle name="常规 3 4 3 2 2 2" xfId="1238"/>
    <cellStyle name="千位分隔[0] 2 2 2" xfId="1239"/>
    <cellStyle name="常规 3 4 3 2 3" xfId="1240"/>
    <cellStyle name="千位分隔[0] 2 3" xfId="1241"/>
    <cellStyle name="常规 3 4 3 3" xfId="1242"/>
    <cellStyle name="千位分隔[0] 3" xfId="1243"/>
    <cellStyle name="常规 3 4 3 4" xfId="1244"/>
    <cellStyle name="千位分隔[0] 4" xfId="1245"/>
    <cellStyle name="常规 3 4 4" xfId="1246"/>
    <cellStyle name="常规 3 4 4 2" xfId="1247"/>
    <cellStyle name="常规 3 4 4 2 2" xfId="1248"/>
    <cellStyle name="常规 3 8 4" xfId="1249"/>
    <cellStyle name="常规 3 4 4 2 2 2" xfId="1250"/>
    <cellStyle name="常规 3 4 4 2 3" xfId="1251"/>
    <cellStyle name="常规 3 4 4 3" xfId="1252"/>
    <cellStyle name="常规 3 4 4 4" xfId="1253"/>
    <cellStyle name="常规 3 4 5 2 2" xfId="1254"/>
    <cellStyle name="常规 3 4 5 3" xfId="1255"/>
    <cellStyle name="常规 3 5" xfId="1256"/>
    <cellStyle name="常规 3 5 2" xfId="1257"/>
    <cellStyle name="常规 3 5 3" xfId="1258"/>
    <cellStyle name="常规 3 5 4" xfId="1259"/>
    <cellStyle name="常规 3 6" xfId="1260"/>
    <cellStyle name="常规 3 6 2" xfId="1261"/>
    <cellStyle name="常规 3 6 2 2" xfId="1262"/>
    <cellStyle name="常规 3 6 2 2 2" xfId="1263"/>
    <cellStyle name="常规 3 6 2 3" xfId="1264"/>
    <cellStyle name="常规 3 6 3" xfId="1265"/>
    <cellStyle name="常规 8 3 3 2 2 2" xfId="1266"/>
    <cellStyle name="常规 3 6 3 2" xfId="1267"/>
    <cellStyle name="常规 3 6 4" xfId="1268"/>
    <cellStyle name="常规 3 7 2" xfId="1269"/>
    <cellStyle name="常规 3 7 2 2" xfId="1270"/>
    <cellStyle name="常规 3 7 2 2 2" xfId="1271"/>
    <cellStyle name="常规 3 7 3" xfId="1272"/>
    <cellStyle name="常规 3 7 3 2" xfId="1273"/>
    <cellStyle name="常规 3 7 4" xfId="1274"/>
    <cellStyle name="常规 3 8" xfId="1275"/>
    <cellStyle name="常规 3 8 2" xfId="1276"/>
    <cellStyle name="常规 3 8 2 2 2" xfId="1277"/>
    <cellStyle name="常规 3 8 2 3" xfId="1278"/>
    <cellStyle name="常规 3 8 3" xfId="1279"/>
    <cellStyle name="常规 3 8 3 2" xfId="1280"/>
    <cellStyle name="常规 3 9" xfId="1281"/>
    <cellStyle name="常规 3 9 2" xfId="1282"/>
    <cellStyle name="常规 3 9 2 2 2" xfId="1283"/>
    <cellStyle name="常规 3 9 2 3" xfId="1284"/>
    <cellStyle name="常规 3 9 3" xfId="1285"/>
    <cellStyle name="常规 3 9 3 2" xfId="1286"/>
    <cellStyle name="常规 3_安乡" xfId="1287"/>
    <cellStyle name="常规 35 2" xfId="1288"/>
    <cellStyle name="常规 40 2" xfId="1289"/>
    <cellStyle name="常规 36" xfId="1290"/>
    <cellStyle name="常规 41" xfId="1291"/>
    <cellStyle name="常规 36 2" xfId="1292"/>
    <cellStyle name="常规 41 2" xfId="1293"/>
    <cellStyle name="常规 38 2" xfId="1294"/>
    <cellStyle name="常规 43 2" xfId="1295"/>
    <cellStyle name="常规 4" xfId="1296"/>
    <cellStyle name="常规 4 10" xfId="1297"/>
    <cellStyle name="常规 4 11" xfId="1298"/>
    <cellStyle name="常规 4 2" xfId="1299"/>
    <cellStyle name="常规 4 2 2" xfId="1300"/>
    <cellStyle name="常规 4 4" xfId="1301"/>
    <cellStyle name="常规 4 2 2 2" xfId="1302"/>
    <cellStyle name="常规 4 4 2" xfId="1303"/>
    <cellStyle name="常规 6 4" xfId="1304"/>
    <cellStyle name="常规 4 2 2 2 2" xfId="1305"/>
    <cellStyle name="常规 4 4 2 2" xfId="1306"/>
    <cellStyle name="常规 6 4 2" xfId="1307"/>
    <cellStyle name="常规 4 2 2 2 2 2" xfId="1308"/>
    <cellStyle name="常规 4 4 2 2 2" xfId="1309"/>
    <cellStyle name="常规 6 4 2 2" xfId="1310"/>
    <cellStyle name="常规 4 2 2 2 3" xfId="1311"/>
    <cellStyle name="常规 4 4 2 3" xfId="1312"/>
    <cellStyle name="常规 6 4 3" xfId="1313"/>
    <cellStyle name="常规 4 2 2 3 2" xfId="1314"/>
    <cellStyle name="常规 4 4 3 2" xfId="1315"/>
    <cellStyle name="常规 6 5 2" xfId="1316"/>
    <cellStyle name="警告文本 2" xfId="1317"/>
    <cellStyle name="常规 4 2 3" xfId="1318"/>
    <cellStyle name="常规 4 5" xfId="1319"/>
    <cellStyle name="常规 4 2 3 2" xfId="1320"/>
    <cellStyle name="常规 4 5 2" xfId="1321"/>
    <cellStyle name="常规 7 4" xfId="1322"/>
    <cellStyle name="常规 4 2 3 2 2" xfId="1323"/>
    <cellStyle name="常规 4 5 2 2" xfId="1324"/>
    <cellStyle name="常规 7 4 2" xfId="1325"/>
    <cellStyle name="常规 4 2 3 2 2 2" xfId="1326"/>
    <cellStyle name="常规 4 5 2 2 2" xfId="1327"/>
    <cellStyle name="常规 7 4 2 2" xfId="1328"/>
    <cellStyle name="常规 4 2 3 2 3" xfId="1329"/>
    <cellStyle name="常规 4 5 2 3" xfId="1330"/>
    <cellStyle name="常规 7 4 3" xfId="1331"/>
    <cellStyle name="常规 4 2 3 3" xfId="1332"/>
    <cellStyle name="常规 4 5 3" xfId="1333"/>
    <cellStyle name="常规 7 5" xfId="1334"/>
    <cellStyle name="常规 4 2 3 3 2" xfId="1335"/>
    <cellStyle name="常规 4 5 3 2" xfId="1336"/>
    <cellStyle name="常规 7 5 2" xfId="1337"/>
    <cellStyle name="常规 4 2 3 4" xfId="1338"/>
    <cellStyle name="常规 4 5 4" xfId="1339"/>
    <cellStyle name="常规 7 6" xfId="1340"/>
    <cellStyle name="常规 4 2 4" xfId="1341"/>
    <cellStyle name="常规 4 6" xfId="1342"/>
    <cellStyle name="常规 4 2 4 2" xfId="1343"/>
    <cellStyle name="常规 4 6 2" xfId="1344"/>
    <cellStyle name="常规 8 4" xfId="1345"/>
    <cellStyle name="常规 4 2 4 2 2" xfId="1346"/>
    <cellStyle name="常规 4 6 2 2" xfId="1347"/>
    <cellStyle name="常规 8 4 2" xfId="1348"/>
    <cellStyle name="常规 4 2 4 2 2 2" xfId="1349"/>
    <cellStyle name="常规 4 6 2 2 2" xfId="1350"/>
    <cellStyle name="常规 8 4 2 2" xfId="1351"/>
    <cellStyle name="常规 4 2 4 2 3" xfId="1352"/>
    <cellStyle name="常规 4 6 2 3" xfId="1353"/>
    <cellStyle name="常规 8 4 3" xfId="1354"/>
    <cellStyle name="常规 4 2 4 3" xfId="1355"/>
    <cellStyle name="常规 4 6 3" xfId="1356"/>
    <cellStyle name="常规 8 5" xfId="1357"/>
    <cellStyle name="常规 4 2 4 3 2" xfId="1358"/>
    <cellStyle name="常规 4 6 3 2" xfId="1359"/>
    <cellStyle name="常规 8 5 2" xfId="1360"/>
    <cellStyle name="常规 4 2 4 4" xfId="1361"/>
    <cellStyle name="常规 4 6 4" xfId="1362"/>
    <cellStyle name="常规 8 6" xfId="1363"/>
    <cellStyle name="常规 4 2 5" xfId="1364"/>
    <cellStyle name="常规 4 7" xfId="1365"/>
    <cellStyle name="常规 4 2 5 2" xfId="1366"/>
    <cellStyle name="常规 4 7 2" xfId="1367"/>
    <cellStyle name="常规 9 4" xfId="1368"/>
    <cellStyle name="常规 4 2 5 2 2" xfId="1369"/>
    <cellStyle name="常规 4 7 2 2" xfId="1370"/>
    <cellStyle name="常规 4 2 5 3" xfId="1371"/>
    <cellStyle name="常规 4 7 3" xfId="1372"/>
    <cellStyle name="常规 4 2 6" xfId="1373"/>
    <cellStyle name="常规 4 8" xfId="1374"/>
    <cellStyle name="千位分隔 4 2 2 2" xfId="1375"/>
    <cellStyle name="常规 4 2 6 2" xfId="1376"/>
    <cellStyle name="常规 4 8 2" xfId="1377"/>
    <cellStyle name="常规 4 2 7" xfId="1378"/>
    <cellStyle name="常规 4 9" xfId="1379"/>
    <cellStyle name="常规 4 2_9益阳" xfId="1380"/>
    <cellStyle name="常规 4 3" xfId="1381"/>
    <cellStyle name="常规 4 3 2" xfId="1382"/>
    <cellStyle name="常规 5 4" xfId="1383"/>
    <cellStyle name="常规 4 3 2 2" xfId="1384"/>
    <cellStyle name="常规 4 3 2 2 2" xfId="1385"/>
    <cellStyle name="常规 4 3 2 2 2 2" xfId="1386"/>
    <cellStyle name="常规 4 3 2 2 3" xfId="1387"/>
    <cellStyle name="常规 4 3 2 3" xfId="1388"/>
    <cellStyle name="常规 4 3 2 3 2" xfId="1389"/>
    <cellStyle name="常规 4 3 2 4" xfId="1390"/>
    <cellStyle name="常规 4 3 3" xfId="1391"/>
    <cellStyle name="常规 7 10 2" xfId="1392"/>
    <cellStyle name="常规 4 3 3 2" xfId="1393"/>
    <cellStyle name="常规 7 10 2 2" xfId="1394"/>
    <cellStyle name="常规 4 3 3 2 2" xfId="1395"/>
    <cellStyle name="常规 4 3 3 2 2 2" xfId="1396"/>
    <cellStyle name="常规 4 3 3 2 3" xfId="1397"/>
    <cellStyle name="常规 4 3 3 3" xfId="1398"/>
    <cellStyle name="常规 4 3 3 3 2" xfId="1399"/>
    <cellStyle name="常规 4 3 3 4" xfId="1400"/>
    <cellStyle name="常规 4 3 4" xfId="1401"/>
    <cellStyle name="常规 7 10 3" xfId="1402"/>
    <cellStyle name="常规 4 3 4 2" xfId="1403"/>
    <cellStyle name="常规 4 3 4 2 2" xfId="1404"/>
    <cellStyle name="常规 4 3 4 2 2 2" xfId="1405"/>
    <cellStyle name="常规 4 3 4 2 3" xfId="1406"/>
    <cellStyle name="常规 4 3 4 3" xfId="1407"/>
    <cellStyle name="常规 4 3 4 4" xfId="1408"/>
    <cellStyle name="常规 4 3 5" xfId="1409"/>
    <cellStyle name="常规 4 3 5 2" xfId="1410"/>
    <cellStyle name="常规 4 3 5 2 2" xfId="1411"/>
    <cellStyle name="常规 4 3 5 3" xfId="1412"/>
    <cellStyle name="常规 4 3 6" xfId="1413"/>
    <cellStyle name="常规 4 3 6 2" xfId="1414"/>
    <cellStyle name="常规 4 3 7" xfId="1415"/>
    <cellStyle name="常规 4 3_12娄底" xfId="1416"/>
    <cellStyle name="常规 4 4 2 2 3" xfId="1417"/>
    <cellStyle name="常规 6 4 2 3" xfId="1418"/>
    <cellStyle name="常规 4 4 2 3 2" xfId="1419"/>
    <cellStyle name="常规 6 4 3 2" xfId="1420"/>
    <cellStyle name="常规 4 4 2 4" xfId="1421"/>
    <cellStyle name="常规 6 4 4" xfId="1422"/>
    <cellStyle name="常规 4 4 3 2 2" xfId="1423"/>
    <cellStyle name="常规 6 5 2 2" xfId="1424"/>
    <cellStyle name="警告文本 2 2" xfId="1425"/>
    <cellStyle name="常规 4 4 3 2 2 2" xfId="1426"/>
    <cellStyle name="常规 4 4 3 2 3" xfId="1427"/>
    <cellStyle name="常规 4 4 3 3" xfId="1428"/>
    <cellStyle name="常规 6 5 3" xfId="1429"/>
    <cellStyle name="警告文本 3" xfId="1430"/>
    <cellStyle name="常规 4 4 3 3 2" xfId="1431"/>
    <cellStyle name="警告文本 3 2" xfId="1432"/>
    <cellStyle name="常规 4 4 3 4" xfId="1433"/>
    <cellStyle name="警告文本 4" xfId="1434"/>
    <cellStyle name="常规 4 4 4" xfId="1435"/>
    <cellStyle name="常规 6 6" xfId="1436"/>
    <cellStyle name="常规 4 4 4 2" xfId="1437"/>
    <cellStyle name="常规 6 6 2" xfId="1438"/>
    <cellStyle name="常规 4 4 4 2 2" xfId="1439"/>
    <cellStyle name="常规 4 4 4 2 2 2" xfId="1440"/>
    <cellStyle name="千位分隔[0] 2 2 4" xfId="1441"/>
    <cellStyle name="常规 4 4 4 2 3" xfId="1442"/>
    <cellStyle name="常规 4 4 4 3" xfId="1443"/>
    <cellStyle name="常规 4 4 4 3 2" xfId="1444"/>
    <cellStyle name="常规 4 4 5" xfId="1445"/>
    <cellStyle name="常规 6 7" xfId="1446"/>
    <cellStyle name="常规 4 4 5 2 2" xfId="1447"/>
    <cellStyle name="常规 4 4 5 3" xfId="1448"/>
    <cellStyle name="常规 4 4 6" xfId="1449"/>
    <cellStyle name="常规 4 4 6 2" xfId="1450"/>
    <cellStyle name="常规 4 4 7" xfId="1451"/>
    <cellStyle name="常规 4 4_12娄底" xfId="1452"/>
    <cellStyle name="常规 4 8 3" xfId="1453"/>
    <cellStyle name="常规 4 9 2" xfId="1454"/>
    <cellStyle name="常规 4_9益阳" xfId="1455"/>
    <cellStyle name="计算 3 2" xfId="1456"/>
    <cellStyle name="常规 45 2" xfId="1457"/>
    <cellStyle name="常规 50 2" xfId="1458"/>
    <cellStyle name="千位分隔[0] 2 2 2 3" xfId="1459"/>
    <cellStyle name="常规 46" xfId="1460"/>
    <cellStyle name="常规 51" xfId="1461"/>
    <cellStyle name="常规 46 2" xfId="1462"/>
    <cellStyle name="常规 51 2" xfId="1463"/>
    <cellStyle name="常规 47" xfId="1464"/>
    <cellStyle name="常规 52" xfId="1465"/>
    <cellStyle name="常规 47 2" xfId="1466"/>
    <cellStyle name="常规 52 2" xfId="1467"/>
    <cellStyle name="常规 48" xfId="1468"/>
    <cellStyle name="常规 53" xfId="1469"/>
    <cellStyle name="常规 48 2" xfId="1470"/>
    <cellStyle name="常规 53 2" xfId="1471"/>
    <cellStyle name="常规 6 3 2 3" xfId="1472"/>
    <cellStyle name="常规 49" xfId="1473"/>
    <cellStyle name="常规 54" xfId="1474"/>
    <cellStyle name="常规 49 2" xfId="1475"/>
    <cellStyle name="常规 54 2" xfId="1476"/>
    <cellStyle name="常规 5" xfId="1477"/>
    <cellStyle name="常规 5 2" xfId="1478"/>
    <cellStyle name="常规 5 2 2" xfId="1479"/>
    <cellStyle name="常规 5 2 2 2" xfId="1480"/>
    <cellStyle name="常规 5 2 3" xfId="1481"/>
    <cellStyle name="常规 5 2_12娄底" xfId="1482"/>
    <cellStyle name="常规 5 3" xfId="1483"/>
    <cellStyle name="常规 5 3 2" xfId="1484"/>
    <cellStyle name="常规 55" xfId="1485"/>
    <cellStyle name="常规 60" xfId="1486"/>
    <cellStyle name="常规 56" xfId="1487"/>
    <cellStyle name="常规 61" xfId="1488"/>
    <cellStyle name="常规 56 2" xfId="1489"/>
    <cellStyle name="常规 57" xfId="1490"/>
    <cellStyle name="常规 62" xfId="1491"/>
    <cellStyle name="常规 57 2" xfId="1492"/>
    <cellStyle name="常规 58" xfId="1493"/>
    <cellStyle name="常规 63" xfId="1494"/>
    <cellStyle name="常规 58 2" xfId="1495"/>
    <cellStyle name="常规 59" xfId="1496"/>
    <cellStyle name="常规 64" xfId="1497"/>
    <cellStyle name="常规 7 6 3 2" xfId="1498"/>
    <cellStyle name="常规 6" xfId="1499"/>
    <cellStyle name="常规 6 2" xfId="1500"/>
    <cellStyle name="常规 6 2 2" xfId="1501"/>
    <cellStyle name="常规 6 2 2 2" xfId="1502"/>
    <cellStyle name="常规 6 2 2 2 2" xfId="1503"/>
    <cellStyle name="常规 6 2 2 3" xfId="1504"/>
    <cellStyle name="常规 6 2 3" xfId="1505"/>
    <cellStyle name="常规 6 2 3 2" xfId="1506"/>
    <cellStyle name="常规 6 2 4" xfId="1507"/>
    <cellStyle name="常规 6 3" xfId="1508"/>
    <cellStyle name="常规 6 3 2" xfId="1509"/>
    <cellStyle name="常规 6 3 2 2" xfId="1510"/>
    <cellStyle name="常规 6 3 3" xfId="1511"/>
    <cellStyle name="常规 6 3 3 2" xfId="1512"/>
    <cellStyle name="常规 65" xfId="1513"/>
    <cellStyle name="常规 66" xfId="1514"/>
    <cellStyle name="常规 67" xfId="1515"/>
    <cellStyle name="常规 7" xfId="1516"/>
    <cellStyle name="常规 7 10" xfId="1517"/>
    <cellStyle name="常规 7 11" xfId="1518"/>
    <cellStyle name="常规 7 12" xfId="1519"/>
    <cellStyle name="常规 7 2" xfId="1520"/>
    <cellStyle name="常规 7 2 2" xfId="1521"/>
    <cellStyle name="常规 7 2 2 2" xfId="1522"/>
    <cellStyle name="常规 7 2 2 2 2" xfId="1523"/>
    <cellStyle name="常规 7 2 2 2 2 2" xfId="1524"/>
    <cellStyle name="常规 7 2 2 3" xfId="1525"/>
    <cellStyle name="常规 7 2 2 3 2" xfId="1526"/>
    <cellStyle name="常规 7 2 2 4" xfId="1527"/>
    <cellStyle name="常规 7 2 3" xfId="1528"/>
    <cellStyle name="常规 7 2 3 2" xfId="1529"/>
    <cellStyle name="常规 7 2 3 2 2" xfId="1530"/>
    <cellStyle name="常规 7 2 3 2 2 2" xfId="1531"/>
    <cellStyle name="常规 7 2 3 2 3" xfId="1532"/>
    <cellStyle name="常规 7 2 3 3" xfId="1533"/>
    <cellStyle name="常规 7 2 3 3 2" xfId="1534"/>
    <cellStyle name="常规 7 2 3 4" xfId="1535"/>
    <cellStyle name="常规 7 2 4" xfId="1536"/>
    <cellStyle name="常规 7 2 4 2" xfId="1537"/>
    <cellStyle name="常规 7 2 4 2 2" xfId="1538"/>
    <cellStyle name="常规 7 2 4 2 2 2" xfId="1539"/>
    <cellStyle name="常规 7 2 4 2 3" xfId="1540"/>
    <cellStyle name="常规 7 2 4 3" xfId="1541"/>
    <cellStyle name="常规 7 2 4 3 2" xfId="1542"/>
    <cellStyle name="常规 7 2 4 4" xfId="1543"/>
    <cellStyle name="常规 7 2 5" xfId="1544"/>
    <cellStyle name="常规 7 2 5 2" xfId="1545"/>
    <cellStyle name="常规 7 2 5 2 2" xfId="1546"/>
    <cellStyle name="常规 7 2 5 3" xfId="1547"/>
    <cellStyle name="常规 7 2 6" xfId="1548"/>
    <cellStyle name="常规 7 2 6 2" xfId="1549"/>
    <cellStyle name="常规 9" xfId="1550"/>
    <cellStyle name="常规 7 2 7" xfId="1551"/>
    <cellStyle name="常规 7 3" xfId="1552"/>
    <cellStyle name="常规 7 3 2" xfId="1553"/>
    <cellStyle name="常规 7 3 3" xfId="1554"/>
    <cellStyle name="常规 7 3 3 2" xfId="1555"/>
    <cellStyle name="常规 7 3 3 2 2" xfId="1556"/>
    <cellStyle name="常规 7 3 3 2 2 2" xfId="1557"/>
    <cellStyle name="常规 7 3 3 2 3" xfId="1558"/>
    <cellStyle name="常规 7 3 3 3" xfId="1559"/>
    <cellStyle name="常规 7 3 3 3 2" xfId="1560"/>
    <cellStyle name="常规 7 3 3 4" xfId="1561"/>
    <cellStyle name="常规 7 3 4" xfId="1562"/>
    <cellStyle name="常规 7 3 4 2" xfId="1563"/>
    <cellStyle name="常规 7 3 4 2 2" xfId="1564"/>
    <cellStyle name="常规 7 3 4 2 2 2" xfId="1565"/>
    <cellStyle name="常规 7 9 4" xfId="1566"/>
    <cellStyle name="常规 7 3 4 2 3" xfId="1567"/>
    <cellStyle name="常规 7 3 4 3" xfId="1568"/>
    <cellStyle name="常规 7 3 4 3 2" xfId="1569"/>
    <cellStyle name="常规 7 3 4 4" xfId="1570"/>
    <cellStyle name="常规 7_12娄底" xfId="1571"/>
    <cellStyle name="常规 7 3 5 2" xfId="1572"/>
    <cellStyle name="常规 7 3 5 3" xfId="1573"/>
    <cellStyle name="常规 7 3 6" xfId="1574"/>
    <cellStyle name="常规 7 3 6 2" xfId="1575"/>
    <cellStyle name="常规 7 3 7" xfId="1576"/>
    <cellStyle name="常规 7 4 2 2 2" xfId="1577"/>
    <cellStyle name="常规 7 4 2 2 2 2" xfId="1578"/>
    <cellStyle name="常规 7 4 2 2 3" xfId="1579"/>
    <cellStyle name="常规 7 4 2 3 2" xfId="1580"/>
    <cellStyle name="注释 2 2" xfId="1581"/>
    <cellStyle name="常规 7 4 2 4" xfId="1582"/>
    <cellStyle name="注释 3" xfId="1583"/>
    <cellStyle name="常规 7 4 3 2" xfId="1584"/>
    <cellStyle name="常规 7 4 3 2 2" xfId="1585"/>
    <cellStyle name="常规 7 4 3 2 2 2" xfId="1586"/>
    <cellStyle name="常规 7 4 3 2 3" xfId="1587"/>
    <cellStyle name="常规 7 4 3 3" xfId="1588"/>
    <cellStyle name="常规 7 4 3 3 2" xfId="1589"/>
    <cellStyle name="常规 7 4 3 4" xfId="1590"/>
    <cellStyle name="常规 7 4 4" xfId="1591"/>
    <cellStyle name="常规 7 4 4 2" xfId="1592"/>
    <cellStyle name="常规 7 4 4 2 2" xfId="1593"/>
    <cellStyle name="常规 7 4 4 2 2 2" xfId="1594"/>
    <cellStyle name="常规 7 4 4 2 3" xfId="1595"/>
    <cellStyle name="常规 7 4 4 3" xfId="1596"/>
    <cellStyle name="常规 7 4 4 4" xfId="1597"/>
    <cellStyle name="常规 7 4 5 2" xfId="1598"/>
    <cellStyle name="常规 7 4 5 2 2" xfId="1599"/>
    <cellStyle name="常规 7 4 5 3" xfId="1600"/>
    <cellStyle name="常规 7 4 6" xfId="1601"/>
    <cellStyle name="常规 7 4 6 2" xfId="1602"/>
    <cellStyle name="常规 7 4 7" xfId="1603"/>
    <cellStyle name="常规 7 5 2 2" xfId="1604"/>
    <cellStyle name="常规 7 5 2 2 2" xfId="1605"/>
    <cellStyle name="常规 7 5 3" xfId="1606"/>
    <cellStyle name="常规 7 5 3 2" xfId="1607"/>
    <cellStyle name="好_附件2 益阳市市级国有资本经营预算表(4) 3" xfId="1608"/>
    <cellStyle name="常规 7 5 4" xfId="1609"/>
    <cellStyle name="常规 7 6 2" xfId="1610"/>
    <cellStyle name="常规 7 6 3" xfId="1611"/>
    <cellStyle name="常规 7 6 4" xfId="1612"/>
    <cellStyle name="常规 7 7" xfId="1613"/>
    <cellStyle name="常规 7 7 2 2" xfId="1614"/>
    <cellStyle name="常规 7 7 2 2 2" xfId="1615"/>
    <cellStyle name="常规 7 7 3" xfId="1616"/>
    <cellStyle name="常规 7 7 3 2" xfId="1617"/>
    <cellStyle name="常规 7 7 4" xfId="1618"/>
    <cellStyle name="常规 7 8" xfId="1619"/>
    <cellStyle name="常规 7 8 2" xfId="1620"/>
    <cellStyle name="常规 7 8 2 2" xfId="1621"/>
    <cellStyle name="常规 7 8 2 2 2" xfId="1622"/>
    <cellStyle name="常规 7 8 3" xfId="1623"/>
    <cellStyle name="常规 7 8 3 2" xfId="1624"/>
    <cellStyle name="常规 7 8 4" xfId="1625"/>
    <cellStyle name="常规 7 9" xfId="1626"/>
    <cellStyle name="常规 7 9 2" xfId="1627"/>
    <cellStyle name="常规 7 9 2 2" xfId="1628"/>
    <cellStyle name="常规 7 9 2 2 2" xfId="1629"/>
    <cellStyle name="常规 7 9 2 3" xfId="1630"/>
    <cellStyle name="常规 7 9 3" xfId="1631"/>
    <cellStyle name="常规 7 9 3 2" xfId="1632"/>
    <cellStyle name="常规 8" xfId="1633"/>
    <cellStyle name="常规 8 10" xfId="1634"/>
    <cellStyle name="常规 8 10 2" xfId="1635"/>
    <cellStyle name="常规 8 10 2 2" xfId="1636"/>
    <cellStyle name="常规 8 10 3" xfId="1637"/>
    <cellStyle name="常规 8 11" xfId="1638"/>
    <cellStyle name="常规 8 11 2" xfId="1639"/>
    <cellStyle name="常规 8 12" xfId="1640"/>
    <cellStyle name="常规 8 2" xfId="1641"/>
    <cellStyle name="常规 8 2 2" xfId="1642"/>
    <cellStyle name="常规 8 2 2 2" xfId="1643"/>
    <cellStyle name="常规 8 2 2 2 2" xfId="1644"/>
    <cellStyle name="常规 8 2 2 2 2 2" xfId="1645"/>
    <cellStyle name="常规 8 2 2 2 3" xfId="1646"/>
    <cellStyle name="常规 8 2 3 2" xfId="1647"/>
    <cellStyle name="常规 8 2 3 2 2" xfId="1648"/>
    <cellStyle name="常规 8 2 3 2 2 2" xfId="1649"/>
    <cellStyle name="常规 8 2 3 2 3" xfId="1650"/>
    <cellStyle name="常规 8 2 4" xfId="1651"/>
    <cellStyle name="常规 8 2 4 2" xfId="1652"/>
    <cellStyle name="常规 8 2 4 2 2" xfId="1653"/>
    <cellStyle name="常规 8 2 4 2 2 2" xfId="1654"/>
    <cellStyle name="常规 8 2 4 2 3" xfId="1655"/>
    <cellStyle name="常规 8 2 4 3" xfId="1656"/>
    <cellStyle name="常规 8 2 4 3 2" xfId="1657"/>
    <cellStyle name="常规 8 2 4 4" xfId="1658"/>
    <cellStyle name="常规 8 2 5" xfId="1659"/>
    <cellStyle name="常规 8 2 5 2" xfId="1660"/>
    <cellStyle name="常规 8 2 5 2 2" xfId="1661"/>
    <cellStyle name="常规 8 2 5 3" xfId="1662"/>
    <cellStyle name="常规 8 2 6" xfId="1663"/>
    <cellStyle name="常规 8 2 6 2" xfId="1664"/>
    <cellStyle name="常规 8 2 7" xfId="1665"/>
    <cellStyle name="常规 8 3" xfId="1666"/>
    <cellStyle name="常规 8 3 2" xfId="1667"/>
    <cellStyle name="常规 8 3 2 2" xfId="1668"/>
    <cellStyle name="常规 8 3 2 2 2" xfId="1669"/>
    <cellStyle name="常规 8 3 2 2 2 2" xfId="1670"/>
    <cellStyle name="常规 8 3 2 2 3" xfId="1671"/>
    <cellStyle name="常规 8 3 3" xfId="1672"/>
    <cellStyle name="常规 8 3 3 2" xfId="1673"/>
    <cellStyle name="常规 8 3 3 2 2" xfId="1674"/>
    <cellStyle name="常规 8 3 3 2 3" xfId="1675"/>
    <cellStyle name="常规 8 3 3 3 2" xfId="1676"/>
    <cellStyle name="常规 8 3 3 4" xfId="1677"/>
    <cellStyle name="常规 8 3 4" xfId="1678"/>
    <cellStyle name="常规 8 3 4 2 2" xfId="1679"/>
    <cellStyle name="常规 8 3 4 2 2 2" xfId="1680"/>
    <cellStyle name="常规 8 3 4 2 3" xfId="1681"/>
    <cellStyle name="常规 8 3 4 3" xfId="1682"/>
    <cellStyle name="常规 8 3 4 3 2" xfId="1683"/>
    <cellStyle name="常规 8 3 4 4" xfId="1684"/>
    <cellStyle name="常规 8 3 5" xfId="1685"/>
    <cellStyle name="常规 8 3 5 2" xfId="1686"/>
    <cellStyle name="常规 8 3 5 2 2" xfId="1687"/>
    <cellStyle name="常规 8 3 5 3" xfId="1688"/>
    <cellStyle name="常规 8 3 6" xfId="1689"/>
    <cellStyle name="常规 8 3 6 2" xfId="1690"/>
    <cellStyle name="常规 8 3 7" xfId="1691"/>
    <cellStyle name="常规 8 4 2 2 2" xfId="1692"/>
    <cellStyle name="常规 8 4 2 2 2 2" xfId="1693"/>
    <cellStyle name="常规 8 4 2 2 3" xfId="1694"/>
    <cellStyle name="常规 8 4 2 3" xfId="1695"/>
    <cellStyle name="常规 8 4 2 3 2" xfId="1696"/>
    <cellStyle name="常规 8 4 2 4" xfId="1697"/>
    <cellStyle name="常规 8 4 3 2" xfId="1698"/>
    <cellStyle name="常规 8 4 3 2 2" xfId="1699"/>
    <cellStyle name="常规 8 4 3 2 2 2" xfId="1700"/>
    <cellStyle name="常规 8 4 3 2 3" xfId="1701"/>
    <cellStyle name="常规 8 4 3 3 2" xfId="1702"/>
    <cellStyle name="常规 8 4 3 4" xfId="1703"/>
    <cellStyle name="常规 8 4 4 2" xfId="1704"/>
    <cellStyle name="常规 8 4 4 3" xfId="1705"/>
    <cellStyle name="常规 8 4 4 3 2" xfId="1706"/>
    <cellStyle name="常规 8 4 4 4" xfId="1707"/>
    <cellStyle name="常规 8 4 5" xfId="1708"/>
    <cellStyle name="常规 8 4 5 2" xfId="1709"/>
    <cellStyle name="常规 8 4 5 2 2" xfId="1710"/>
    <cellStyle name="常规 8 4 5 3" xfId="1711"/>
    <cellStyle name="强调文字颜色 1 2" xfId="1712"/>
    <cellStyle name="常规 8 4 6" xfId="1713"/>
    <cellStyle name="常规 8 4 7" xfId="1714"/>
    <cellStyle name="常规 8 5 2 2" xfId="1715"/>
    <cellStyle name="常规 8 5 2 2 2" xfId="1716"/>
    <cellStyle name="常规 8 5 2 3" xfId="1717"/>
    <cellStyle name="常规 8 5 3" xfId="1718"/>
    <cellStyle name="常规 8 5 3 2" xfId="1719"/>
    <cellStyle name="常规 8 5 4" xfId="1720"/>
    <cellStyle name="常规 8 6 2" xfId="1721"/>
    <cellStyle name="常规 8 6 2 2" xfId="1722"/>
    <cellStyle name="常规 8 6 2 2 2" xfId="1723"/>
    <cellStyle name="常规 8 6 2 3" xfId="1724"/>
    <cellStyle name="常规 8 6 3" xfId="1725"/>
    <cellStyle name="常规 8 6 3 2" xfId="1726"/>
    <cellStyle name="常规 8 6 4" xfId="1727"/>
    <cellStyle name="常规 8 7" xfId="1728"/>
    <cellStyle name="常规 8 7 2 2" xfId="1729"/>
    <cellStyle name="常规 8 7 2 3" xfId="1730"/>
    <cellStyle name="常规 8 7 3" xfId="1731"/>
    <cellStyle name="常规 8 7 3 2" xfId="1732"/>
    <cellStyle name="常规 8 7 4" xfId="1733"/>
    <cellStyle name="常规 8 8" xfId="1734"/>
    <cellStyle name="常规 8 8 2" xfId="1735"/>
    <cellStyle name="常规 8 8 2 2" xfId="1736"/>
    <cellStyle name="常规 8 8 2 3" xfId="1737"/>
    <cellStyle name="常规 8 8 3" xfId="1738"/>
    <cellStyle name="常规 8 8 3 2" xfId="1739"/>
    <cellStyle name="常规 8 8 4" xfId="1740"/>
    <cellStyle name="常规 8 9" xfId="1741"/>
    <cellStyle name="常规 8 9 2" xfId="1742"/>
    <cellStyle name="常规 8 9 2 2" xfId="1743"/>
    <cellStyle name="常规 8 9 2 2 2" xfId="1744"/>
    <cellStyle name="常规 8 9 2 3" xfId="1745"/>
    <cellStyle name="汇总 2 2" xfId="1746"/>
    <cellStyle name="常规 8 9 3" xfId="1747"/>
    <cellStyle name="常规 8 9 3 2" xfId="1748"/>
    <cellStyle name="常规 8 9 4" xfId="1749"/>
    <cellStyle name="常规 9 2 2 2" xfId="1750"/>
    <cellStyle name="常规 9 2 3" xfId="1751"/>
    <cellStyle name="常规 9 3 2" xfId="1752"/>
    <cellStyle name="好 2 2" xfId="1753"/>
    <cellStyle name="好 3" xfId="1754"/>
    <cellStyle name="好 3 2" xfId="1755"/>
    <cellStyle name="好_10永州" xfId="1756"/>
    <cellStyle name="好_12娄底" xfId="1757"/>
    <cellStyle name="好_2015年市本级全口径预算草案 - 副本" xfId="1758"/>
    <cellStyle name="好_2018年地方财政预算表_（城步）" xfId="1759"/>
    <cellStyle name="好_4衡阳" xfId="1760"/>
    <cellStyle name="好_9益阳" xfId="1761"/>
    <cellStyle name="好_附件2 益阳市市级国有资本经营预算表(4)" xfId="1762"/>
    <cellStyle name="好_附件2 益阳市市级国有资本经营预算表(4) 2" xfId="1763"/>
    <cellStyle name="好_附件2 益阳市市级国有资本经营预算表(4) 2 2" xfId="1764"/>
    <cellStyle name="好_附件2 益阳市市级国有资本经营预算表(定稿) 2" xfId="1765"/>
    <cellStyle name="好_附件2 益阳市市级国有资本经营预算表(定稿) 2 2" xfId="1766"/>
    <cellStyle name="好_附件2 益阳市市级国有资本经营预算表(定稿) 3" xfId="1767"/>
    <cellStyle name="好_长沙" xfId="1768"/>
    <cellStyle name="好_长沙 2" xfId="1769"/>
    <cellStyle name="好_长沙 2 2" xfId="1770"/>
    <cellStyle name="好_长沙 2 2 2" xfId="1771"/>
    <cellStyle name="好_长沙 2 3" xfId="1772"/>
    <cellStyle name="好_长沙 3" xfId="1773"/>
    <cellStyle name="好_长沙 3 2" xfId="1774"/>
    <cellStyle name="好_长沙 4" xfId="1775"/>
    <cellStyle name="好_长沙 4 2" xfId="1776"/>
    <cellStyle name="好_长沙 5" xfId="1777"/>
    <cellStyle name="汇总 2" xfId="1778"/>
    <cellStyle name="汇总 3" xfId="1779"/>
    <cellStyle name="汇总 3 2" xfId="1780"/>
    <cellStyle name="汇总 4" xfId="1781"/>
    <cellStyle name="计算 2" xfId="1782"/>
    <cellStyle name="计算 2 2" xfId="1783"/>
    <cellStyle name="计算 3" xfId="1784"/>
    <cellStyle name="计算 4" xfId="1785"/>
    <cellStyle name="解释性文本 3 2" xfId="1786"/>
    <cellStyle name="解释性文本 4" xfId="1787"/>
    <cellStyle name="链接单元格 2" xfId="1788"/>
    <cellStyle name="链接单元格 2 2" xfId="1789"/>
    <cellStyle name="链接单元格 3" xfId="1790"/>
    <cellStyle name="链接单元格 3 2" xfId="1791"/>
    <cellStyle name="链接单元格 4" xfId="1792"/>
    <cellStyle name="千位[0]_E22" xfId="1793"/>
    <cellStyle name="千位_E22" xfId="1794"/>
    <cellStyle name="千位分隔 2" xfId="1795"/>
    <cellStyle name="千位分隔 2 2 2" xfId="1796"/>
    <cellStyle name="千位分隔 2 2 2 2" xfId="1797"/>
    <cellStyle name="千位分隔 2 2 3" xfId="1798"/>
    <cellStyle name="千位分隔 2 3" xfId="1799"/>
    <cellStyle name="千位分隔 2 3 2" xfId="1800"/>
    <cellStyle name="千位分隔 2 4" xfId="1801"/>
    <cellStyle name="千位分隔 3 2 2" xfId="1802"/>
    <cellStyle name="千位分隔 3 2 2 2" xfId="1803"/>
    <cellStyle name="千位分隔 3 2 3" xfId="1804"/>
    <cellStyle name="千位分隔 3 3" xfId="1805"/>
    <cellStyle name="千位分隔 3 3 2" xfId="1806"/>
    <cellStyle name="千位分隔 3 4" xfId="1807"/>
    <cellStyle name="千位分隔 4 2 2" xfId="1808"/>
    <cellStyle name="千位分隔 4 2 3" xfId="1809"/>
    <cellStyle name="千位分隔 4 3" xfId="1810"/>
    <cellStyle name="千位分隔 4 3 2" xfId="1811"/>
    <cellStyle name="千位分隔 4 4" xfId="1812"/>
    <cellStyle name="千位分隔[0] 2 2 2 2" xfId="1813"/>
    <cellStyle name="千位分隔[0] 2 2 2 2 2" xfId="1814"/>
    <cellStyle name="千位分隔[0] 2 2 3" xfId="1815"/>
    <cellStyle name="千位分隔[0] 2 2 3 2" xfId="1816"/>
    <cellStyle name="千位分隔[0] 2 3 2" xfId="1817"/>
    <cellStyle name="千位分隔[0] 2 3 2 2" xfId="1818"/>
    <cellStyle name="千位分隔[0] 2 3 3" xfId="1819"/>
    <cellStyle name="千位分隔[0] 2 4" xfId="1820"/>
    <cellStyle name="千位分隔[0] 2 4 2" xfId="1821"/>
    <cellStyle name="千位分隔[0] 2 5" xfId="1822"/>
    <cellStyle name="千位分隔[0] 2_12娄底" xfId="1823"/>
    <cellStyle name="千位分隔[0] 3 2 2" xfId="1824"/>
    <cellStyle name="千位分隔[0] 3 2 2 2 2" xfId="1825"/>
    <cellStyle name="千位分隔[0] 3 2 2 3" xfId="1826"/>
    <cellStyle name="千位分隔[0] 3 2 3" xfId="1827"/>
    <cellStyle name="千位分隔[0] 3 2 3 2" xfId="1828"/>
    <cellStyle name="千位分隔[0] 3 2 4" xfId="1829"/>
    <cellStyle name="千位分隔[0] 3 3" xfId="1830"/>
    <cellStyle name="千位分隔[0] 3 3 2" xfId="1831"/>
    <cellStyle name="千位分隔[0] 3 3 2 2" xfId="1832"/>
    <cellStyle name="千位分隔[0] 3 3 3" xfId="1833"/>
    <cellStyle name="千位分隔[0] 3 4" xfId="1834"/>
    <cellStyle name="千位分隔[0] 3 4 2" xfId="1835"/>
    <cellStyle name="千位分隔[0] 3 5" xfId="1836"/>
    <cellStyle name="千位分隔[0] 3_12娄底" xfId="1837"/>
    <cellStyle name="千位分隔[0] 4 2" xfId="1838"/>
    <cellStyle name="千位分隔[0] 4 2 2" xfId="1839"/>
    <cellStyle name="千位分隔[0] 4 2 2 2" xfId="1840"/>
    <cellStyle name="千位分隔[0] 4 2 3" xfId="1841"/>
    <cellStyle name="千位分隔[0] 4 3" xfId="1842"/>
    <cellStyle name="千位分隔[0] 4 3 2" xfId="1843"/>
    <cellStyle name="千位分隔[0] 4 4" xfId="1844"/>
    <cellStyle name="千位分隔[0] 4_12娄底" xfId="1845"/>
    <cellStyle name="强调文字颜色 1 2 2" xfId="1846"/>
    <cellStyle name="强调文字颜色 1 3" xfId="1847"/>
    <cellStyle name="强调文字颜色 1 3 2" xfId="1848"/>
    <cellStyle name="强调文字颜色 1 4" xfId="1849"/>
    <cellStyle name="强调文字颜色 2 2" xfId="1850"/>
    <cellStyle name="强调文字颜色 2 2 2" xfId="1851"/>
    <cellStyle name="强调文字颜色 2 3" xfId="1852"/>
    <cellStyle name="强调文字颜色 2 4" xfId="1853"/>
    <cellStyle name="强调文字颜色 3 2" xfId="1854"/>
    <cellStyle name="强调文字颜色 3 2 2" xfId="1855"/>
    <cellStyle name="强调文字颜色 4 2" xfId="1856"/>
    <cellStyle name="强调文字颜色 4 2 2" xfId="1857"/>
    <cellStyle name="强调文字颜色 4 3" xfId="1858"/>
    <cellStyle name="强调文字颜色 4 3 2" xfId="1859"/>
    <cellStyle name="强调文字颜色 4 4" xfId="1860"/>
    <cellStyle name="强调文字颜色 5 2" xfId="1861"/>
    <cellStyle name="强调文字颜色 5 2 2" xfId="1862"/>
    <cellStyle name="强调文字颜色 5 3" xfId="1863"/>
    <cellStyle name="强调文字颜色 5 3 2" xfId="1864"/>
    <cellStyle name="强调文字颜色 5 4" xfId="1865"/>
    <cellStyle name="强调文字颜色 6 2" xfId="1866"/>
    <cellStyle name="强调文字颜色 6 2 2" xfId="1867"/>
    <cellStyle name="强调文字颜色 6 3" xfId="1868"/>
    <cellStyle name="强调文字颜色 6 3 2" xfId="1869"/>
    <cellStyle name="强调文字颜色 6 4" xfId="1870"/>
    <cellStyle name="适中 2" xfId="1871"/>
    <cellStyle name="适中 2 2" xfId="1872"/>
    <cellStyle name="适中 3" xfId="1873"/>
    <cellStyle name="适中 4" xfId="1874"/>
    <cellStyle name="输出 2" xfId="1875"/>
    <cellStyle name="输出 2 2" xfId="1876"/>
    <cellStyle name="输出 3" xfId="1877"/>
    <cellStyle name="输出 3 2" xfId="1878"/>
    <cellStyle name="输出 4" xfId="1879"/>
    <cellStyle name="样式 1" xfId="1880"/>
    <cellStyle name="样式 1 2" xfId="1881"/>
    <cellStyle name="样式 1_9益阳" xfId="1882"/>
    <cellStyle name="注释 2 2 2" xfId="1883"/>
    <cellStyle name="注释 2 3" xfId="1884"/>
    <cellStyle name="注释 3 2 2" xfId="1885"/>
    <cellStyle name="注释 3 3" xfId="1886"/>
    <cellStyle name="注释 4" xfId="1887"/>
    <cellStyle name="常规_Sheet1" xfId="188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18&#24180;&#22320;&#26041;&#36130;&#25919;&#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showZeros="0" zoomScale="93" zoomScaleNormal="93" workbookViewId="0">
      <pane ySplit="4" topLeftCell="A17" activePane="bottomLeft" state="frozen"/>
      <selection/>
      <selection pane="bottomLeft" activeCell="A1" sqref="A1"/>
    </sheetView>
  </sheetViews>
  <sheetFormatPr defaultColWidth="9" defaultRowHeight="15" outlineLevelCol="3"/>
  <cols>
    <col min="1" max="1" width="39.25" style="321" customWidth="1"/>
    <col min="2" max="4" width="30.625" style="321" customWidth="1"/>
    <col min="5" max="16384" width="9" style="321"/>
  </cols>
  <sheetData>
    <row r="1" ht="27.75" customHeight="1" spans="1:1">
      <c r="A1" s="322"/>
    </row>
    <row r="2" ht="27.75" customHeight="1" spans="1:4">
      <c r="A2" s="323" t="s">
        <v>0</v>
      </c>
      <c r="B2" s="323"/>
      <c r="C2" s="323"/>
      <c r="D2" s="323"/>
    </row>
    <row r="3" ht="27.75" customHeight="1" spans="4:4">
      <c r="D3" s="324" t="s">
        <v>1</v>
      </c>
    </row>
    <row r="4" s="265" customFormat="1" ht="31.5" customHeight="1" spans="1:4">
      <c r="A4" s="325" t="s">
        <v>2</v>
      </c>
      <c r="B4" s="326" t="s">
        <v>3</v>
      </c>
      <c r="C4" s="325" t="s">
        <v>4</v>
      </c>
      <c r="D4" s="325" t="s">
        <v>5</v>
      </c>
    </row>
    <row r="5" ht="20.1" customHeight="1" spans="1:4">
      <c r="A5" s="327" t="s">
        <v>6</v>
      </c>
      <c r="B5" s="255">
        <f>SUM(B6:B21)</f>
        <v>35906</v>
      </c>
      <c r="C5" s="255">
        <f>SUM(C6:C21)</f>
        <v>41317</v>
      </c>
      <c r="D5" s="255">
        <f>C5/B5</f>
        <v>1.15069904751295</v>
      </c>
    </row>
    <row r="6" ht="20.1" customHeight="1" spans="1:4">
      <c r="A6" s="327" t="s">
        <v>7</v>
      </c>
      <c r="B6" s="266">
        <v>11983</v>
      </c>
      <c r="C6" s="266">
        <v>12853</v>
      </c>
      <c r="D6" s="255">
        <f t="shared" ref="D6:D33" si="0">C6/B6</f>
        <v>1.07260285404323</v>
      </c>
    </row>
    <row r="7" ht="20.1" customHeight="1" spans="1:4">
      <c r="A7" s="327" t="s">
        <v>8</v>
      </c>
      <c r="B7" s="266">
        <f>1892+416</f>
        <v>2308</v>
      </c>
      <c r="C7" s="266">
        <v>2475</v>
      </c>
      <c r="D7" s="255">
        <f t="shared" si="0"/>
        <v>1.07235701906412</v>
      </c>
    </row>
    <row r="8" ht="20.1" customHeight="1" spans="1:4">
      <c r="A8" s="327" t="s">
        <v>9</v>
      </c>
      <c r="B8" s="266"/>
      <c r="C8" s="266"/>
      <c r="D8" s="255" t="e">
        <f t="shared" si="0"/>
        <v>#DIV/0!</v>
      </c>
    </row>
    <row r="9" ht="20.1" customHeight="1" spans="1:4">
      <c r="A9" s="327" t="s">
        <v>10</v>
      </c>
      <c r="B9" s="266">
        <v>1926</v>
      </c>
      <c r="C9" s="266">
        <v>2066</v>
      </c>
      <c r="D9" s="255">
        <f t="shared" si="0"/>
        <v>1.07268951194185</v>
      </c>
    </row>
    <row r="10" ht="20.1" customHeight="1" spans="1:4">
      <c r="A10" s="327" t="s">
        <v>11</v>
      </c>
      <c r="B10" s="266">
        <v>508</v>
      </c>
      <c r="C10" s="266">
        <v>545</v>
      </c>
      <c r="D10" s="255">
        <f t="shared" si="0"/>
        <v>1.07283464566929</v>
      </c>
    </row>
    <row r="11" ht="20.1" customHeight="1" spans="1:4">
      <c r="A11" s="327" t="s">
        <v>12</v>
      </c>
      <c r="B11" s="266">
        <v>1574</v>
      </c>
      <c r="C11" s="266">
        <v>1688</v>
      </c>
      <c r="D11" s="255">
        <f t="shared" si="0"/>
        <v>1.07242693773825</v>
      </c>
    </row>
    <row r="12" ht="20.1" customHeight="1" spans="1:4">
      <c r="A12" s="327" t="s">
        <v>13</v>
      </c>
      <c r="B12" s="266">
        <v>623</v>
      </c>
      <c r="C12" s="266">
        <v>668</v>
      </c>
      <c r="D12" s="255">
        <f t="shared" si="0"/>
        <v>1.07223113964687</v>
      </c>
    </row>
    <row r="13" ht="20.1" customHeight="1" spans="1:4">
      <c r="A13" s="327" t="s">
        <v>14</v>
      </c>
      <c r="B13" s="266">
        <v>303</v>
      </c>
      <c r="C13" s="266">
        <v>325</v>
      </c>
      <c r="D13" s="255">
        <f t="shared" si="0"/>
        <v>1.07260726072607</v>
      </c>
    </row>
    <row r="14" ht="20.1" customHeight="1" spans="1:4">
      <c r="A14" s="327" t="s">
        <v>15</v>
      </c>
      <c r="B14" s="266">
        <v>473</v>
      </c>
      <c r="C14" s="266">
        <v>507</v>
      </c>
      <c r="D14" s="255">
        <f t="shared" si="0"/>
        <v>1.07188160676533</v>
      </c>
    </row>
    <row r="15" ht="20.1" customHeight="1" spans="1:4">
      <c r="A15" s="327" t="s">
        <v>16</v>
      </c>
      <c r="B15" s="266">
        <v>2710</v>
      </c>
      <c r="C15" s="266">
        <v>3107</v>
      </c>
      <c r="D15" s="255">
        <f t="shared" si="0"/>
        <v>1.14649446494465</v>
      </c>
    </row>
    <row r="16" ht="20.1" customHeight="1" spans="1:4">
      <c r="A16" s="327" t="s">
        <v>17</v>
      </c>
      <c r="B16" s="266">
        <v>1170</v>
      </c>
      <c r="C16" s="266">
        <v>1555</v>
      </c>
      <c r="D16" s="255">
        <f t="shared" si="0"/>
        <v>1.32905982905983</v>
      </c>
    </row>
    <row r="17" ht="20.1" customHeight="1" spans="1:4">
      <c r="A17" s="327" t="s">
        <v>18</v>
      </c>
      <c r="B17" s="266">
        <v>7588</v>
      </c>
      <c r="C17" s="266">
        <v>9439</v>
      </c>
      <c r="D17" s="255">
        <f t="shared" si="0"/>
        <v>1.24393779652082</v>
      </c>
    </row>
    <row r="18" ht="20.1" customHeight="1" spans="1:4">
      <c r="A18" s="327" t="s">
        <v>19</v>
      </c>
      <c r="B18" s="266">
        <v>4566</v>
      </c>
      <c r="C18" s="266">
        <v>5982</v>
      </c>
      <c r="D18" s="255">
        <f t="shared" si="0"/>
        <v>1.31011826544021</v>
      </c>
    </row>
    <row r="19" ht="20.1" customHeight="1" spans="1:4">
      <c r="A19" s="327" t="s">
        <v>20</v>
      </c>
      <c r="B19" s="266"/>
      <c r="C19" s="266"/>
      <c r="D19" s="255" t="e">
        <f t="shared" si="0"/>
        <v>#DIV/0!</v>
      </c>
    </row>
    <row r="20" ht="20.1" customHeight="1" spans="1:4">
      <c r="A20" s="327" t="s">
        <v>21</v>
      </c>
      <c r="B20" s="266">
        <v>100</v>
      </c>
      <c r="C20" s="266">
        <v>107</v>
      </c>
      <c r="D20" s="255">
        <f t="shared" si="0"/>
        <v>1.07</v>
      </c>
    </row>
    <row r="21" ht="20.1" customHeight="1" spans="1:4">
      <c r="A21" s="327" t="s">
        <v>22</v>
      </c>
      <c r="B21" s="266">
        <v>74</v>
      </c>
      <c r="C21" s="266"/>
      <c r="D21" s="255">
        <f t="shared" si="0"/>
        <v>0</v>
      </c>
    </row>
    <row r="22" ht="21" customHeight="1" spans="1:4">
      <c r="A22" s="327" t="s">
        <v>23</v>
      </c>
      <c r="B22" s="255">
        <f>SUM(B23:B30)</f>
        <v>25872</v>
      </c>
      <c r="C22" s="255">
        <f>SUM(C23:C30)</f>
        <v>25073</v>
      </c>
      <c r="D22" s="255">
        <f t="shared" si="0"/>
        <v>0.969117192331478</v>
      </c>
    </row>
    <row r="23" ht="20.1" customHeight="1" spans="1:4">
      <c r="A23" s="327" t="s">
        <v>24</v>
      </c>
      <c r="B23" s="266">
        <v>2667</v>
      </c>
      <c r="C23" s="266">
        <v>2861</v>
      </c>
      <c r="D23" s="255">
        <f t="shared" si="0"/>
        <v>1.07274090738658</v>
      </c>
    </row>
    <row r="24" ht="20.1" customHeight="1" spans="1:4">
      <c r="A24" s="327" t="s">
        <v>25</v>
      </c>
      <c r="B24" s="266">
        <v>4291</v>
      </c>
      <c r="C24" s="266">
        <v>3603</v>
      </c>
      <c r="D24" s="255">
        <f t="shared" si="0"/>
        <v>0.839664413889536</v>
      </c>
    </row>
    <row r="25" ht="20.1" customHeight="1" spans="1:4">
      <c r="A25" s="327" t="s">
        <v>26</v>
      </c>
      <c r="B25" s="266">
        <v>8536</v>
      </c>
      <c r="C25" s="266">
        <v>9156</v>
      </c>
      <c r="D25" s="255">
        <f t="shared" si="0"/>
        <v>1.072633552015</v>
      </c>
    </row>
    <row r="26" ht="20.1" customHeight="1" spans="1:4">
      <c r="A26" s="327" t="s">
        <v>27</v>
      </c>
      <c r="B26" s="266"/>
      <c r="C26" s="266"/>
      <c r="D26" s="255" t="e">
        <f t="shared" si="0"/>
        <v>#DIV/0!</v>
      </c>
    </row>
    <row r="27" ht="20.1" customHeight="1" spans="1:4">
      <c r="A27" s="327" t="s">
        <v>28</v>
      </c>
      <c r="B27" s="266">
        <v>8019</v>
      </c>
      <c r="C27" s="266">
        <v>7322</v>
      </c>
      <c r="D27" s="255">
        <f t="shared" si="0"/>
        <v>0.91308143159995</v>
      </c>
    </row>
    <row r="28" ht="20.1" customHeight="1" spans="1:4">
      <c r="A28" s="327" t="s">
        <v>29</v>
      </c>
      <c r="B28" s="266"/>
      <c r="C28" s="266"/>
      <c r="D28" s="255" t="e">
        <f t="shared" si="0"/>
        <v>#DIV/0!</v>
      </c>
    </row>
    <row r="29" s="319" customFormat="1" ht="20.1" customHeight="1" spans="1:4">
      <c r="A29" s="327" t="s">
        <v>30</v>
      </c>
      <c r="B29" s="328">
        <v>298</v>
      </c>
      <c r="C29" s="328">
        <v>320</v>
      </c>
      <c r="D29" s="255">
        <f t="shared" si="0"/>
        <v>1.0738255033557</v>
      </c>
    </row>
    <row r="30" s="319" customFormat="1" ht="20.1" customHeight="1" spans="1:4">
      <c r="A30" s="327" t="s">
        <v>31</v>
      </c>
      <c r="B30" s="328">
        <v>2061</v>
      </c>
      <c r="C30" s="328">
        <v>1811</v>
      </c>
      <c r="D30" s="255">
        <f t="shared" si="0"/>
        <v>0.878699660359049</v>
      </c>
    </row>
    <row r="31" s="320" customFormat="1" ht="20.1" customHeight="1" spans="1:4">
      <c r="A31" s="266" t="s">
        <v>32</v>
      </c>
      <c r="B31" s="329"/>
      <c r="C31" s="329"/>
      <c r="D31" s="266"/>
    </row>
    <row r="32" s="265" customFormat="1" ht="20.1" customHeight="1" spans="1:4">
      <c r="A32" s="266" t="s">
        <v>32</v>
      </c>
      <c r="B32" s="266"/>
      <c r="C32" s="266"/>
      <c r="D32" s="266"/>
    </row>
    <row r="33" ht="20.1" customHeight="1" spans="1:4">
      <c r="A33" s="330" t="s">
        <v>33</v>
      </c>
      <c r="B33" s="255">
        <f>B5+B22</f>
        <v>61778</v>
      </c>
      <c r="C33" s="255">
        <f>C5+C22</f>
        <v>66390</v>
      </c>
      <c r="D33" s="255">
        <f t="shared" si="0"/>
        <v>1.07465440771796</v>
      </c>
    </row>
    <row r="34" ht="18.75" customHeight="1" spans="1:4">
      <c r="A34" s="331" t="s">
        <v>32</v>
      </c>
      <c r="B34" s="331"/>
      <c r="C34" s="331"/>
      <c r="D34" s="331"/>
    </row>
    <row r="35" ht="20.1" customHeight="1"/>
    <row r="36" ht="20.1" customHeight="1"/>
    <row r="37" ht="20.1" customHeight="1"/>
    <row r="38" ht="20.1" customHeight="1"/>
  </sheetData>
  <sheetProtection selectLockedCells="1"/>
  <mergeCells count="2">
    <mergeCell ref="A2:D2"/>
    <mergeCell ref="A34:D34"/>
  </mergeCells>
  <printOptions horizontalCentered="1"/>
  <pageMargins left="0.471527777777778" right="0.471527777777778" top="0.196527777777778" bottom="0.0777777777777778" header="0" footer="0"/>
  <pageSetup paperSize="9" scale="80"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showGridLines="0" showZeros="0" workbookViewId="0">
      <pane xSplit="1" ySplit="5" topLeftCell="B6" activePane="bottomRight" state="frozen"/>
      <selection/>
      <selection pane="topRight"/>
      <selection pane="bottomLeft"/>
      <selection pane="bottomRight" activeCell="A1" sqref="A1"/>
    </sheetView>
  </sheetViews>
  <sheetFormatPr defaultColWidth="9" defaultRowHeight="14.25"/>
  <cols>
    <col min="1" max="1" width="54.25" style="128" customWidth="1"/>
    <col min="2" max="2" width="12.875" style="128" customWidth="1"/>
    <col min="3" max="3" width="19.25" style="128" customWidth="1"/>
    <col min="4" max="4" width="18.875" style="128" customWidth="1"/>
    <col min="5" max="5" width="13.375" style="128" customWidth="1"/>
    <col min="6" max="6" width="13.5" style="128" customWidth="1"/>
    <col min="7" max="7" width="14.625" style="128" customWidth="1"/>
    <col min="8" max="8" width="13.625" style="128" customWidth="1"/>
    <col min="9" max="9" width="13.75" style="128" customWidth="1"/>
    <col min="10" max="16384" width="9" style="128"/>
  </cols>
  <sheetData>
    <row r="1" ht="27.75" customHeight="1" spans="1:9">
      <c r="A1" s="129"/>
      <c r="B1" s="130"/>
      <c r="C1" s="130"/>
      <c r="D1" s="130"/>
      <c r="E1" s="130"/>
      <c r="F1" s="130"/>
      <c r="G1" s="130"/>
      <c r="H1" s="130"/>
      <c r="I1" s="152"/>
    </row>
    <row r="2" ht="27.75" customHeight="1" spans="1:9">
      <c r="A2" s="131" t="s">
        <v>1473</v>
      </c>
      <c r="B2" s="131"/>
      <c r="C2" s="131"/>
      <c r="D2" s="131"/>
      <c r="E2" s="131"/>
      <c r="F2" s="131"/>
      <c r="G2" s="131"/>
      <c r="H2" s="131"/>
      <c r="I2" s="152"/>
    </row>
    <row r="3" ht="27.75" customHeight="1" spans="1:9">
      <c r="A3" s="130"/>
      <c r="B3" s="130"/>
      <c r="C3" s="130"/>
      <c r="D3" s="130"/>
      <c r="E3" s="130"/>
      <c r="F3" s="130"/>
      <c r="G3" s="130"/>
      <c r="H3" s="132" t="s">
        <v>1</v>
      </c>
      <c r="I3" s="152"/>
    </row>
    <row r="4" s="127" customFormat="1" ht="15" customHeight="1" spans="1:9">
      <c r="A4" s="133" t="s">
        <v>1055</v>
      </c>
      <c r="B4" s="133" t="s">
        <v>1180</v>
      </c>
      <c r="C4" s="133" t="s">
        <v>1474</v>
      </c>
      <c r="D4" s="134" t="s">
        <v>1475</v>
      </c>
      <c r="E4" s="134" t="s">
        <v>1476</v>
      </c>
      <c r="F4" s="135" t="s">
        <v>1184</v>
      </c>
      <c r="G4" s="133" t="s">
        <v>1185</v>
      </c>
      <c r="H4" s="133" t="s">
        <v>1186</v>
      </c>
      <c r="I4" s="141" t="s">
        <v>1187</v>
      </c>
    </row>
    <row r="5" s="127" customFormat="1" ht="15" customHeight="1" spans="1:9">
      <c r="A5" s="136"/>
      <c r="B5" s="136"/>
      <c r="C5" s="137"/>
      <c r="D5" s="138"/>
      <c r="E5" s="136"/>
      <c r="F5" s="139"/>
      <c r="G5" s="136"/>
      <c r="H5" s="136"/>
      <c r="I5" s="141"/>
    </row>
    <row r="6" ht="18.4" customHeight="1" spans="1:9">
      <c r="A6" s="140" t="s">
        <v>1245</v>
      </c>
      <c r="B6" s="141">
        <f>表八!D6</f>
        <v>3000</v>
      </c>
      <c r="C6" s="141">
        <f>SUM(C7:C9)</f>
        <v>3000</v>
      </c>
      <c r="D6" s="141">
        <f t="shared" ref="D6:H6" si="0">SUM(D7:D9)</f>
        <v>0</v>
      </c>
      <c r="E6" s="141">
        <f t="shared" si="0"/>
        <v>0</v>
      </c>
      <c r="F6" s="141">
        <f t="shared" si="0"/>
        <v>0</v>
      </c>
      <c r="G6" s="141">
        <f t="shared" si="0"/>
        <v>0</v>
      </c>
      <c r="H6" s="141">
        <f t="shared" si="0"/>
        <v>0</v>
      </c>
      <c r="I6" s="141">
        <f>IF(B6=SUM(C6:H6),0,1)</f>
        <v>0</v>
      </c>
    </row>
    <row r="7" ht="18.4" customHeight="1" spans="1:9">
      <c r="A7" s="142" t="s">
        <v>1477</v>
      </c>
      <c r="B7" s="141">
        <f>表八!D7</f>
        <v>0</v>
      </c>
      <c r="C7" s="143"/>
      <c r="D7" s="143"/>
      <c r="E7" s="143"/>
      <c r="F7" s="143"/>
      <c r="G7" s="143"/>
      <c r="H7" s="143"/>
      <c r="I7" s="141">
        <f t="shared" ref="I7:I8" si="1">IF(B7=SUM(C7:H7),0,1)</f>
        <v>0</v>
      </c>
    </row>
    <row r="8" ht="18.4" customHeight="1" spans="1:9">
      <c r="A8" s="142" t="s">
        <v>1478</v>
      </c>
      <c r="B8" s="141">
        <f>表八!D12</f>
        <v>3000</v>
      </c>
      <c r="C8" s="143">
        <v>3000</v>
      </c>
      <c r="D8" s="143"/>
      <c r="E8" s="143"/>
      <c r="F8" s="143"/>
      <c r="G8" s="143"/>
      <c r="H8" s="143"/>
      <c r="I8" s="141">
        <f t="shared" si="1"/>
        <v>0</v>
      </c>
    </row>
    <row r="9" ht="18.4" customHeight="1" spans="1:9">
      <c r="A9" s="144" t="s">
        <v>1479</v>
      </c>
      <c r="B9" s="141">
        <f>表八!D16</f>
        <v>0</v>
      </c>
      <c r="C9" s="143"/>
      <c r="D9" s="143"/>
      <c r="E9" s="143"/>
      <c r="F9" s="143"/>
      <c r="G9" s="143"/>
      <c r="H9" s="143"/>
      <c r="I9" s="141">
        <f>IF(B9=SUM(C9:H9),0,"散总不符")</f>
        <v>0</v>
      </c>
    </row>
    <row r="10" ht="18.4" customHeight="1" spans="1:9">
      <c r="A10" s="140" t="s">
        <v>1253</v>
      </c>
      <c r="B10" s="141">
        <f>表八!D19</f>
        <v>7500</v>
      </c>
      <c r="C10" s="141">
        <f>SUM(C11:C13)</f>
        <v>7500</v>
      </c>
      <c r="D10" s="141">
        <f t="shared" ref="D10:H10" si="2">SUM(D11:D13)</f>
        <v>0</v>
      </c>
      <c r="E10" s="141">
        <f t="shared" si="2"/>
        <v>0</v>
      </c>
      <c r="F10" s="141">
        <f t="shared" si="2"/>
        <v>0</v>
      </c>
      <c r="G10" s="141">
        <f t="shared" si="2"/>
        <v>0</v>
      </c>
      <c r="H10" s="141">
        <f t="shared" si="2"/>
        <v>0</v>
      </c>
      <c r="I10" s="141">
        <f t="shared" ref="I10:I51" si="3">IF(B10=SUM(C10:H10),0,"散总不符")</f>
        <v>0</v>
      </c>
    </row>
    <row r="11" ht="18.4" customHeight="1" spans="1:9">
      <c r="A11" s="142" t="s">
        <v>1255</v>
      </c>
      <c r="B11" s="141">
        <f>表八!D20</f>
        <v>7081</v>
      </c>
      <c r="C11" s="143">
        <v>7081</v>
      </c>
      <c r="D11" s="143"/>
      <c r="E11" s="143"/>
      <c r="F11" s="143"/>
      <c r="G11" s="143"/>
      <c r="H11" s="143"/>
      <c r="I11" s="141">
        <f t="shared" si="3"/>
        <v>0</v>
      </c>
    </row>
    <row r="12" ht="18.4" customHeight="1" spans="1:9">
      <c r="A12" s="144" t="s">
        <v>1257</v>
      </c>
      <c r="B12" s="141">
        <f>表八!D24</f>
        <v>419</v>
      </c>
      <c r="C12" s="143">
        <v>419</v>
      </c>
      <c r="D12" s="143"/>
      <c r="E12" s="143"/>
      <c r="F12" s="143"/>
      <c r="G12" s="143"/>
      <c r="H12" s="143"/>
      <c r="I12" s="141">
        <f t="shared" si="3"/>
        <v>0</v>
      </c>
    </row>
    <row r="13" ht="18.4" customHeight="1" spans="1:9">
      <c r="A13" s="144" t="s">
        <v>1259</v>
      </c>
      <c r="B13" s="141">
        <f>表八!D28</f>
        <v>0</v>
      </c>
      <c r="C13" s="143"/>
      <c r="D13" s="143"/>
      <c r="E13" s="143"/>
      <c r="F13" s="143"/>
      <c r="G13" s="143"/>
      <c r="H13" s="143"/>
      <c r="I13" s="141">
        <f t="shared" si="3"/>
        <v>0</v>
      </c>
    </row>
    <row r="14" ht="18.4" customHeight="1" spans="1:9">
      <c r="A14" s="140" t="s">
        <v>1261</v>
      </c>
      <c r="B14" s="141">
        <f>表八!D31</f>
        <v>0</v>
      </c>
      <c r="C14" s="141">
        <f>SUM(C15:C16)</f>
        <v>0</v>
      </c>
      <c r="D14" s="141">
        <f t="shared" ref="D14:H14" si="4">SUM(D15:D16)</f>
        <v>0</v>
      </c>
      <c r="E14" s="141">
        <f t="shared" si="4"/>
        <v>0</v>
      </c>
      <c r="F14" s="141">
        <f t="shared" si="4"/>
        <v>0</v>
      </c>
      <c r="G14" s="141">
        <f t="shared" si="4"/>
        <v>0</v>
      </c>
      <c r="H14" s="141">
        <f t="shared" si="4"/>
        <v>0</v>
      </c>
      <c r="I14" s="141">
        <f t="shared" si="3"/>
        <v>0</v>
      </c>
    </row>
    <row r="15" ht="18.4" customHeight="1" spans="1:9">
      <c r="A15" s="140" t="s">
        <v>1263</v>
      </c>
      <c r="B15" s="141">
        <f>表八!D32</f>
        <v>0</v>
      </c>
      <c r="C15" s="143"/>
      <c r="D15" s="143"/>
      <c r="E15" s="143"/>
      <c r="F15" s="143"/>
      <c r="G15" s="143"/>
      <c r="H15" s="143"/>
      <c r="I15" s="141">
        <f t="shared" si="3"/>
        <v>0</v>
      </c>
    </row>
    <row r="16" ht="18.4" customHeight="1" spans="1:9">
      <c r="A16" s="140" t="s">
        <v>1265</v>
      </c>
      <c r="B16" s="141">
        <f>表八!D33</f>
        <v>0</v>
      </c>
      <c r="C16" s="143"/>
      <c r="D16" s="143"/>
      <c r="E16" s="143"/>
      <c r="F16" s="143"/>
      <c r="G16" s="143"/>
      <c r="H16" s="143"/>
      <c r="I16" s="141">
        <f t="shared" si="3"/>
        <v>0</v>
      </c>
    </row>
    <row r="17" ht="18.4" customHeight="1" spans="1:9">
      <c r="A17" s="140" t="s">
        <v>1267</v>
      </c>
      <c r="B17" s="141">
        <f>表八!D38</f>
        <v>3000</v>
      </c>
      <c r="C17" s="141">
        <f>SUM(C18:C26)</f>
        <v>3000</v>
      </c>
      <c r="D17" s="141">
        <f t="shared" ref="D17:H17" si="5">SUM(D18:D26)</f>
        <v>0</v>
      </c>
      <c r="E17" s="141">
        <f t="shared" si="5"/>
        <v>0</v>
      </c>
      <c r="F17" s="141">
        <f t="shared" si="5"/>
        <v>0</v>
      </c>
      <c r="G17" s="141">
        <f t="shared" si="5"/>
        <v>0</v>
      </c>
      <c r="H17" s="141">
        <f t="shared" si="5"/>
        <v>0</v>
      </c>
      <c r="I17" s="141">
        <f t="shared" si="3"/>
        <v>0</v>
      </c>
    </row>
    <row r="18" ht="18.4" customHeight="1" spans="1:9">
      <c r="A18" s="140" t="s">
        <v>1269</v>
      </c>
      <c r="B18" s="141">
        <f>表八!D39</f>
        <v>2595</v>
      </c>
      <c r="C18" s="143">
        <v>2595</v>
      </c>
      <c r="D18" s="143"/>
      <c r="E18" s="143"/>
      <c r="F18" s="143"/>
      <c r="G18" s="143"/>
      <c r="H18" s="143"/>
      <c r="I18" s="141">
        <f t="shared" si="3"/>
        <v>0</v>
      </c>
    </row>
    <row r="19" ht="18.4" customHeight="1" spans="1:9">
      <c r="A19" s="140" t="s">
        <v>1271</v>
      </c>
      <c r="B19" s="141">
        <f>表八!D52</f>
        <v>288</v>
      </c>
      <c r="C19" s="143">
        <v>288</v>
      </c>
      <c r="D19" s="143"/>
      <c r="E19" s="143"/>
      <c r="F19" s="143"/>
      <c r="G19" s="143"/>
      <c r="H19" s="143"/>
      <c r="I19" s="141">
        <f t="shared" si="3"/>
        <v>0</v>
      </c>
    </row>
    <row r="20" ht="18.4" customHeight="1" spans="1:9">
      <c r="A20" s="140" t="s">
        <v>1273</v>
      </c>
      <c r="B20" s="141">
        <f>表八!D56</f>
        <v>0</v>
      </c>
      <c r="C20" s="143"/>
      <c r="D20" s="143"/>
      <c r="E20" s="143"/>
      <c r="F20" s="143"/>
      <c r="G20" s="143"/>
      <c r="H20" s="143"/>
      <c r="I20" s="141">
        <f t="shared" si="3"/>
        <v>0</v>
      </c>
    </row>
    <row r="21" ht="18.4" customHeight="1" spans="1:9">
      <c r="A21" s="145" t="s">
        <v>1275</v>
      </c>
      <c r="B21" s="141">
        <f>表八!D57</f>
        <v>117</v>
      </c>
      <c r="C21" s="143">
        <v>117</v>
      </c>
      <c r="D21" s="143"/>
      <c r="E21" s="143"/>
      <c r="F21" s="143"/>
      <c r="G21" s="143"/>
      <c r="H21" s="143"/>
      <c r="I21" s="141">
        <f t="shared" si="3"/>
        <v>0</v>
      </c>
    </row>
    <row r="22" ht="18.4" customHeight="1" spans="1:9">
      <c r="A22" s="140" t="s">
        <v>1277</v>
      </c>
      <c r="B22" s="141">
        <f>表八!D63</f>
        <v>0</v>
      </c>
      <c r="C22" s="143"/>
      <c r="D22" s="143"/>
      <c r="E22" s="143"/>
      <c r="F22" s="143"/>
      <c r="G22" s="143"/>
      <c r="H22" s="143"/>
      <c r="I22" s="141">
        <f t="shared" si="3"/>
        <v>0</v>
      </c>
    </row>
    <row r="23" ht="18.4" customHeight="1" spans="1:9">
      <c r="A23" s="145" t="s">
        <v>1278</v>
      </c>
      <c r="B23" s="141">
        <f>表八!D67</f>
        <v>0</v>
      </c>
      <c r="C23" s="143"/>
      <c r="D23" s="143"/>
      <c r="E23" s="143"/>
      <c r="F23" s="143"/>
      <c r="G23" s="143"/>
      <c r="H23" s="143"/>
      <c r="I23" s="141">
        <f t="shared" si="3"/>
        <v>0</v>
      </c>
    </row>
    <row r="24" ht="18.4" customHeight="1" spans="1:9">
      <c r="A24" s="145" t="s">
        <v>1279</v>
      </c>
      <c r="B24" s="141">
        <f>表八!D71</f>
        <v>0</v>
      </c>
      <c r="C24" s="143"/>
      <c r="D24" s="143"/>
      <c r="E24" s="143"/>
      <c r="F24" s="143"/>
      <c r="G24" s="143"/>
      <c r="H24" s="143"/>
      <c r="I24" s="141">
        <f t="shared" si="3"/>
        <v>0</v>
      </c>
    </row>
    <row r="25" ht="18.4" customHeight="1" spans="1:9">
      <c r="A25" s="145" t="s">
        <v>1280</v>
      </c>
      <c r="B25" s="141">
        <f>表八!D75</f>
        <v>0</v>
      </c>
      <c r="C25" s="143"/>
      <c r="D25" s="143"/>
      <c r="E25" s="143"/>
      <c r="F25" s="143"/>
      <c r="G25" s="143"/>
      <c r="H25" s="143"/>
      <c r="I25" s="141">
        <f t="shared" si="3"/>
        <v>0</v>
      </c>
    </row>
    <row r="26" ht="18.4" customHeight="1" spans="1:9">
      <c r="A26" s="145" t="s">
        <v>1281</v>
      </c>
      <c r="B26" s="141">
        <f>表八!D81</f>
        <v>0</v>
      </c>
      <c r="C26" s="143"/>
      <c r="D26" s="143"/>
      <c r="E26" s="143"/>
      <c r="F26" s="143"/>
      <c r="G26" s="143"/>
      <c r="H26" s="143"/>
      <c r="I26" s="141">
        <f t="shared" si="3"/>
        <v>0</v>
      </c>
    </row>
    <row r="27" ht="18.4" customHeight="1" spans="1:9">
      <c r="A27" s="140" t="s">
        <v>1282</v>
      </c>
      <c r="B27" s="141">
        <f>表八!D84</f>
        <v>3000</v>
      </c>
      <c r="C27" s="141">
        <f>SUM(C28:C32)</f>
        <v>3000</v>
      </c>
      <c r="D27" s="141">
        <f t="shared" ref="D27:H27" si="6">SUM(D28:D32)</f>
        <v>0</v>
      </c>
      <c r="E27" s="141">
        <f t="shared" si="6"/>
        <v>0</v>
      </c>
      <c r="F27" s="141">
        <f t="shared" si="6"/>
        <v>0</v>
      </c>
      <c r="G27" s="141">
        <f t="shared" si="6"/>
        <v>0</v>
      </c>
      <c r="H27" s="141">
        <f t="shared" si="6"/>
        <v>0</v>
      </c>
      <c r="I27" s="141">
        <f t="shared" si="3"/>
        <v>0</v>
      </c>
    </row>
    <row r="28" ht="18.4" customHeight="1" spans="1:9">
      <c r="A28" s="145" t="s">
        <v>1283</v>
      </c>
      <c r="B28" s="141">
        <f>表八!D85</f>
        <v>330</v>
      </c>
      <c r="C28" s="143">
        <v>330</v>
      </c>
      <c r="D28" s="143"/>
      <c r="E28" s="143"/>
      <c r="F28" s="143"/>
      <c r="G28" s="143"/>
      <c r="H28" s="143"/>
      <c r="I28" s="141">
        <f t="shared" si="3"/>
        <v>0</v>
      </c>
    </row>
    <row r="29" ht="18.4" customHeight="1" spans="1:9">
      <c r="A29" s="146" t="s">
        <v>1284</v>
      </c>
      <c r="B29" s="141">
        <f>表八!D90</f>
        <v>0</v>
      </c>
      <c r="C29" s="143"/>
      <c r="D29" s="143"/>
      <c r="E29" s="143"/>
      <c r="F29" s="143"/>
      <c r="G29" s="143"/>
      <c r="H29" s="143"/>
      <c r="I29" s="141">
        <f t="shared" si="3"/>
        <v>0</v>
      </c>
    </row>
    <row r="30" ht="18.4" customHeight="1" spans="1:9">
      <c r="A30" s="147" t="s">
        <v>1285</v>
      </c>
      <c r="B30" s="141">
        <f>表八!D95</f>
        <v>2670</v>
      </c>
      <c r="C30" s="143">
        <v>2670</v>
      </c>
      <c r="D30" s="143"/>
      <c r="E30" s="143"/>
      <c r="F30" s="143"/>
      <c r="G30" s="143"/>
      <c r="H30" s="143"/>
      <c r="I30" s="141">
        <f t="shared" si="3"/>
        <v>0</v>
      </c>
    </row>
    <row r="31" ht="18.4" customHeight="1" spans="1:9">
      <c r="A31" s="148" t="s">
        <v>1286</v>
      </c>
      <c r="B31" s="141">
        <f>表八!D100</f>
        <v>0</v>
      </c>
      <c r="C31" s="143"/>
      <c r="D31" s="143"/>
      <c r="E31" s="143"/>
      <c r="F31" s="143"/>
      <c r="G31" s="143"/>
      <c r="H31" s="143"/>
      <c r="I31" s="141">
        <f t="shared" si="3"/>
        <v>0</v>
      </c>
    </row>
    <row r="32" ht="18.4" customHeight="1" spans="1:9">
      <c r="A32" s="148" t="s">
        <v>1287</v>
      </c>
      <c r="B32" s="141">
        <f>表八!D103</f>
        <v>0</v>
      </c>
      <c r="C32" s="143"/>
      <c r="D32" s="143"/>
      <c r="E32" s="143"/>
      <c r="F32" s="143"/>
      <c r="G32" s="143"/>
      <c r="H32" s="143"/>
      <c r="I32" s="141">
        <f t="shared" si="3"/>
        <v>0</v>
      </c>
    </row>
    <row r="33" ht="18.4" customHeight="1" spans="1:9">
      <c r="A33" s="149" t="s">
        <v>1288</v>
      </c>
      <c r="B33" s="141">
        <f>表八!D108</f>
        <v>2000</v>
      </c>
      <c r="C33" s="141">
        <f>SUM(C34:C43)</f>
        <v>2000</v>
      </c>
      <c r="D33" s="141">
        <f t="shared" ref="D33:H33" si="7">SUM(D34:D43)</f>
        <v>0</v>
      </c>
      <c r="E33" s="141">
        <f t="shared" si="7"/>
        <v>0</v>
      </c>
      <c r="F33" s="141">
        <f t="shared" si="7"/>
        <v>0</v>
      </c>
      <c r="G33" s="141">
        <f t="shared" si="7"/>
        <v>0</v>
      </c>
      <c r="H33" s="141">
        <f t="shared" si="7"/>
        <v>0</v>
      </c>
      <c r="I33" s="141">
        <f t="shared" si="3"/>
        <v>0</v>
      </c>
    </row>
    <row r="34" ht="18.4" customHeight="1" spans="1:9">
      <c r="A34" s="147" t="s">
        <v>1289</v>
      </c>
      <c r="B34" s="141">
        <f>表八!D109</f>
        <v>0</v>
      </c>
      <c r="C34" s="143"/>
      <c r="D34" s="143"/>
      <c r="E34" s="143"/>
      <c r="F34" s="143"/>
      <c r="G34" s="143"/>
      <c r="H34" s="143"/>
      <c r="I34" s="141">
        <f t="shared" si="3"/>
        <v>0</v>
      </c>
    </row>
    <row r="35" ht="18.4" customHeight="1" spans="1:9">
      <c r="A35" s="147" t="s">
        <v>1290</v>
      </c>
      <c r="B35" s="141">
        <f>表八!D114</f>
        <v>0</v>
      </c>
      <c r="C35" s="143"/>
      <c r="D35" s="143"/>
      <c r="E35" s="143"/>
      <c r="F35" s="143"/>
      <c r="G35" s="143"/>
      <c r="H35" s="143"/>
      <c r="I35" s="141">
        <f t="shared" si="3"/>
        <v>0</v>
      </c>
    </row>
    <row r="36" ht="18.4" customHeight="1" spans="1:9">
      <c r="A36" s="147" t="s">
        <v>1291</v>
      </c>
      <c r="B36" s="141">
        <f>表八!D119</f>
        <v>0</v>
      </c>
      <c r="C36" s="143"/>
      <c r="D36" s="143"/>
      <c r="E36" s="143"/>
      <c r="F36" s="143"/>
      <c r="G36" s="143"/>
      <c r="H36" s="143"/>
      <c r="I36" s="141">
        <f t="shared" si="3"/>
        <v>0</v>
      </c>
    </row>
    <row r="37" ht="18.4" customHeight="1" spans="1:9">
      <c r="A37" s="146" t="s">
        <v>1292</v>
      </c>
      <c r="B37" s="141">
        <f>表八!D124</f>
        <v>2000</v>
      </c>
      <c r="C37" s="143">
        <v>2000</v>
      </c>
      <c r="D37" s="143"/>
      <c r="E37" s="143"/>
      <c r="F37" s="143"/>
      <c r="G37" s="143"/>
      <c r="H37" s="143"/>
      <c r="I37" s="141">
        <f t="shared" si="3"/>
        <v>0</v>
      </c>
    </row>
    <row r="38" ht="18.4" customHeight="1" spans="1:9">
      <c r="A38" s="146" t="s">
        <v>1293</v>
      </c>
      <c r="B38" s="141">
        <f>表八!D133</f>
        <v>0</v>
      </c>
      <c r="C38" s="143"/>
      <c r="D38" s="143"/>
      <c r="E38" s="143"/>
      <c r="F38" s="143"/>
      <c r="G38" s="143"/>
      <c r="H38" s="143"/>
      <c r="I38" s="141">
        <f t="shared" si="3"/>
        <v>0</v>
      </c>
    </row>
    <row r="39" ht="18.4" customHeight="1" spans="1:9">
      <c r="A39" s="146" t="s">
        <v>1294</v>
      </c>
      <c r="B39" s="141">
        <f>表八!D140</f>
        <v>0</v>
      </c>
      <c r="C39" s="143"/>
      <c r="D39" s="143"/>
      <c r="E39" s="143"/>
      <c r="F39" s="143"/>
      <c r="G39" s="143"/>
      <c r="H39" s="143"/>
      <c r="I39" s="141">
        <f t="shared" si="3"/>
        <v>0</v>
      </c>
    </row>
    <row r="40" ht="18.4" customHeight="1" spans="1:9">
      <c r="A40" s="147" t="s">
        <v>1295</v>
      </c>
      <c r="B40" s="141">
        <f>表八!D149</f>
        <v>0</v>
      </c>
      <c r="C40" s="143"/>
      <c r="D40" s="143"/>
      <c r="E40" s="143"/>
      <c r="F40" s="143"/>
      <c r="G40" s="143"/>
      <c r="H40" s="143"/>
      <c r="I40" s="141">
        <f t="shared" si="3"/>
        <v>0</v>
      </c>
    </row>
    <row r="41" ht="18.4" customHeight="1" spans="1:9">
      <c r="A41" s="147" t="s">
        <v>1296</v>
      </c>
      <c r="B41" s="141">
        <f>表八!D152</f>
        <v>0</v>
      </c>
      <c r="C41" s="143"/>
      <c r="D41" s="143"/>
      <c r="E41" s="143"/>
      <c r="F41" s="143"/>
      <c r="G41" s="143"/>
      <c r="H41" s="143"/>
      <c r="I41" s="141">
        <f t="shared" si="3"/>
        <v>0</v>
      </c>
    </row>
    <row r="42" ht="18.4" customHeight="1" spans="1:9">
      <c r="A42" s="147" t="s">
        <v>1297</v>
      </c>
      <c r="B42" s="141">
        <f>表八!D155</f>
        <v>0</v>
      </c>
      <c r="C42" s="143"/>
      <c r="D42" s="143"/>
      <c r="E42" s="143"/>
      <c r="F42" s="143"/>
      <c r="G42" s="143"/>
      <c r="H42" s="143"/>
      <c r="I42" s="141">
        <f t="shared" si="3"/>
        <v>0</v>
      </c>
    </row>
    <row r="43" ht="18.4" customHeight="1" spans="1:9">
      <c r="A43" s="147" t="s">
        <v>1298</v>
      </c>
      <c r="B43" s="141">
        <f>表八!D156</f>
        <v>0</v>
      </c>
      <c r="C43" s="143"/>
      <c r="D43" s="143"/>
      <c r="E43" s="143"/>
      <c r="F43" s="143"/>
      <c r="G43" s="143"/>
      <c r="H43" s="143"/>
      <c r="I43" s="141">
        <f t="shared" si="3"/>
        <v>0</v>
      </c>
    </row>
    <row r="44" ht="18.4" customHeight="1" spans="1:9">
      <c r="A44" s="149" t="s">
        <v>1299</v>
      </c>
      <c r="B44" s="141">
        <f>表八!D160</f>
        <v>2000</v>
      </c>
      <c r="C44" s="141">
        <f>SUM(C45)</f>
        <v>2000</v>
      </c>
      <c r="D44" s="141">
        <f t="shared" ref="D44:H44" si="8">SUM(D45)</f>
        <v>0</v>
      </c>
      <c r="E44" s="141">
        <f t="shared" si="8"/>
        <v>0</v>
      </c>
      <c r="F44" s="141">
        <f t="shared" si="8"/>
        <v>0</v>
      </c>
      <c r="G44" s="141">
        <f t="shared" si="8"/>
        <v>0</v>
      </c>
      <c r="H44" s="141">
        <f t="shared" si="8"/>
        <v>0</v>
      </c>
      <c r="I44" s="141">
        <f t="shared" si="3"/>
        <v>0</v>
      </c>
    </row>
    <row r="45" ht="18.4" customHeight="1" spans="1:9">
      <c r="A45" s="146" t="s">
        <v>1300</v>
      </c>
      <c r="B45" s="141">
        <f>表八!D161</f>
        <v>2000</v>
      </c>
      <c r="C45" s="143">
        <v>2000</v>
      </c>
      <c r="D45" s="143"/>
      <c r="E45" s="143"/>
      <c r="F45" s="143"/>
      <c r="G45" s="143"/>
      <c r="H45" s="143"/>
      <c r="I45" s="141">
        <f t="shared" si="3"/>
        <v>0</v>
      </c>
    </row>
    <row r="46" ht="18.4" customHeight="1" spans="1:9">
      <c r="A46" s="149" t="s">
        <v>1301</v>
      </c>
      <c r="B46" s="141">
        <f>表八!D164</f>
        <v>28500</v>
      </c>
      <c r="C46" s="141">
        <f>SUM(C47:C49)</f>
        <v>28500</v>
      </c>
      <c r="D46" s="141">
        <f t="shared" ref="D46:H46" si="9">SUM(D47:D49)</f>
        <v>0</v>
      </c>
      <c r="E46" s="141">
        <f t="shared" si="9"/>
        <v>0</v>
      </c>
      <c r="F46" s="141">
        <f t="shared" si="9"/>
        <v>0</v>
      </c>
      <c r="G46" s="141">
        <f t="shared" si="9"/>
        <v>0</v>
      </c>
      <c r="H46" s="141">
        <f t="shared" si="9"/>
        <v>0</v>
      </c>
      <c r="I46" s="141">
        <f t="shared" si="3"/>
        <v>0</v>
      </c>
    </row>
    <row r="47" ht="18.4" customHeight="1" spans="1:9">
      <c r="A47" s="146" t="s">
        <v>1302</v>
      </c>
      <c r="B47" s="141">
        <f>表八!D165</f>
        <v>28500</v>
      </c>
      <c r="C47" s="143">
        <v>28500</v>
      </c>
      <c r="D47" s="143"/>
      <c r="E47" s="143"/>
      <c r="F47" s="143"/>
      <c r="G47" s="143"/>
      <c r="H47" s="143"/>
      <c r="I47" s="141">
        <f t="shared" si="3"/>
        <v>0</v>
      </c>
    </row>
    <row r="48" ht="18.4" customHeight="1" spans="1:9">
      <c r="A48" s="146" t="s">
        <v>1303</v>
      </c>
      <c r="B48" s="141">
        <f>表八!D166</f>
        <v>0</v>
      </c>
      <c r="C48" s="143"/>
      <c r="D48" s="143"/>
      <c r="E48" s="143"/>
      <c r="F48" s="143"/>
      <c r="G48" s="143"/>
      <c r="H48" s="143"/>
      <c r="I48" s="141">
        <f t="shared" si="3"/>
        <v>0</v>
      </c>
    </row>
    <row r="49" ht="18.4" customHeight="1" spans="1:9">
      <c r="A49" s="147" t="s">
        <v>1304</v>
      </c>
      <c r="B49" s="141">
        <f>表八!D175</f>
        <v>0</v>
      </c>
      <c r="C49" s="143"/>
      <c r="D49" s="143"/>
      <c r="E49" s="143"/>
      <c r="F49" s="143"/>
      <c r="G49" s="143"/>
      <c r="H49" s="143"/>
      <c r="I49" s="141">
        <f t="shared" si="3"/>
        <v>0</v>
      </c>
    </row>
    <row r="50" ht="18.4" customHeight="1" spans="1:9">
      <c r="A50" s="149" t="s">
        <v>1305</v>
      </c>
      <c r="B50" s="141">
        <f>表八!D186</f>
        <v>0</v>
      </c>
      <c r="C50" s="143"/>
      <c r="D50" s="143"/>
      <c r="E50" s="143"/>
      <c r="F50" s="143"/>
      <c r="G50" s="143"/>
      <c r="H50" s="143"/>
      <c r="I50" s="141">
        <f t="shared" si="3"/>
        <v>0</v>
      </c>
    </row>
    <row r="51" ht="18.4" customHeight="1" spans="1:9">
      <c r="A51" s="149" t="s">
        <v>1306</v>
      </c>
      <c r="B51" s="141">
        <f>表八!D193</f>
        <v>0</v>
      </c>
      <c r="C51" s="143"/>
      <c r="D51" s="143"/>
      <c r="E51" s="143"/>
      <c r="F51" s="143"/>
      <c r="G51" s="143"/>
      <c r="H51" s="143"/>
      <c r="I51" s="141">
        <f t="shared" si="3"/>
        <v>0</v>
      </c>
    </row>
    <row r="52" ht="18.4" customHeight="1" spans="1:9">
      <c r="A52" s="150"/>
      <c r="B52" s="143"/>
      <c r="C52" s="143"/>
      <c r="D52" s="143"/>
      <c r="E52" s="143"/>
      <c r="F52" s="143"/>
      <c r="G52" s="143"/>
      <c r="H52" s="143"/>
      <c r="I52" s="141"/>
    </row>
    <row r="53" ht="18.4" customHeight="1" spans="1:9">
      <c r="A53" s="150"/>
      <c r="B53" s="143"/>
      <c r="C53" s="143"/>
      <c r="D53" s="143"/>
      <c r="E53" s="143"/>
      <c r="F53" s="143"/>
      <c r="G53" s="143"/>
      <c r="H53" s="143"/>
      <c r="I53" s="141"/>
    </row>
    <row r="54" ht="20.1" customHeight="1" spans="1:9">
      <c r="A54" s="150"/>
      <c r="B54" s="143"/>
      <c r="C54" s="143"/>
      <c r="D54" s="143"/>
      <c r="E54" s="143"/>
      <c r="F54" s="143"/>
      <c r="G54" s="143"/>
      <c r="H54" s="143"/>
      <c r="I54" s="141"/>
    </row>
    <row r="55" ht="20.1" customHeight="1" spans="1:9">
      <c r="A55" s="150"/>
      <c r="B55" s="143"/>
      <c r="C55" s="143"/>
      <c r="D55" s="143"/>
      <c r="E55" s="143"/>
      <c r="F55" s="143"/>
      <c r="G55" s="143"/>
      <c r="H55" s="143"/>
      <c r="I55" s="141"/>
    </row>
    <row r="56" ht="20.1" customHeight="1" spans="1:9">
      <c r="A56" s="151" t="s">
        <v>1147</v>
      </c>
      <c r="B56" s="141">
        <f>表八!D207</f>
        <v>49000</v>
      </c>
      <c r="C56" s="141">
        <f>C6+C10+C14+C17+C27+C33+C44+C46+C50+C51</f>
        <v>49000</v>
      </c>
      <c r="D56" s="141">
        <f t="shared" ref="D56:H56" si="10">D6+D10+D14+D17+D27+D33+D44+D46+D50+D51</f>
        <v>0</v>
      </c>
      <c r="E56" s="141">
        <f t="shared" si="10"/>
        <v>0</v>
      </c>
      <c r="F56" s="141">
        <f t="shared" si="10"/>
        <v>0</v>
      </c>
      <c r="G56" s="141">
        <f t="shared" si="10"/>
        <v>0</v>
      </c>
      <c r="H56" s="141">
        <f t="shared" si="10"/>
        <v>0</v>
      </c>
      <c r="I56" s="141">
        <f>IF(B56=SUM(C56:H56),0,"散总不符")</f>
        <v>0</v>
      </c>
    </row>
    <row r="57" ht="20.1" customHeight="1" spans="9:9">
      <c r="I57" s="153">
        <f>COUNTIF($I$6:$I$56,"散总不符")</f>
        <v>0</v>
      </c>
    </row>
    <row r="58" ht="20.1" customHeight="1"/>
    <row r="59" ht="20.1" customHeight="1"/>
    <row r="60" ht="20.1" customHeight="1"/>
    <row r="61" ht="20.1" customHeight="1"/>
    <row r="62" ht="20.1" customHeight="1"/>
    <row r="63" ht="20.1" customHeight="1"/>
  </sheetData>
  <mergeCells count="10">
    <mergeCell ref="A2:H2"/>
    <mergeCell ref="A4:A5"/>
    <mergeCell ref="B4:B5"/>
    <mergeCell ref="C4:C5"/>
    <mergeCell ref="D4:D5"/>
    <mergeCell ref="E4:E5"/>
    <mergeCell ref="F4:F5"/>
    <mergeCell ref="G4:G5"/>
    <mergeCell ref="H4:H5"/>
    <mergeCell ref="I4:I5"/>
  </mergeCells>
  <printOptions horizontalCentered="1"/>
  <pageMargins left="0.46875" right="0.46875" top="0.588888888888889" bottom="0.46875" header="0.309027777777778" footer="0.309027777777778"/>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C1" workbookViewId="0">
      <selection activeCell="F5" sqref="F5"/>
    </sheetView>
  </sheetViews>
  <sheetFormatPr defaultColWidth="8" defaultRowHeight="14.25" customHeight="1"/>
  <cols>
    <col min="1" max="1" width="2.5" style="85"/>
    <col min="2" max="2" width="14.5" style="85"/>
    <col min="3" max="3" width="12.125" style="85"/>
    <col min="4" max="8" width="19.875" style="85"/>
    <col min="9" max="10" width="15.875" style="85"/>
    <col min="11" max="16384" width="8" style="85"/>
  </cols>
  <sheetData>
    <row r="1" ht="38.25" customHeight="1" spans="1:10">
      <c r="A1" s="86"/>
      <c r="B1" s="87" t="s">
        <v>1480</v>
      </c>
      <c r="C1" s="88"/>
      <c r="D1" s="89"/>
      <c r="E1" s="90"/>
      <c r="F1" s="89"/>
      <c r="G1" s="91"/>
      <c r="H1" s="89"/>
      <c r="I1" s="89"/>
      <c r="J1" s="89"/>
    </row>
    <row r="2" ht="20.25" customHeight="1" spans="1:10">
      <c r="A2" s="92"/>
      <c r="B2" s="93"/>
      <c r="C2" s="94"/>
      <c r="D2" s="95"/>
      <c r="E2" s="96"/>
      <c r="F2" s="95"/>
      <c r="G2" s="96"/>
      <c r="H2" s="95"/>
      <c r="I2" s="118"/>
      <c r="J2" s="118"/>
    </row>
    <row r="3" ht="21.75" customHeight="1" spans="1:10">
      <c r="A3" s="93"/>
      <c r="B3" s="97" t="s">
        <v>1481</v>
      </c>
      <c r="C3" s="98" t="s">
        <v>1177</v>
      </c>
      <c r="D3" s="99"/>
      <c r="E3" s="99"/>
      <c r="F3" s="100"/>
      <c r="G3" s="100"/>
      <c r="H3" s="99"/>
      <c r="I3" s="119" t="s">
        <v>1482</v>
      </c>
      <c r="J3" s="120" t="s">
        <v>1483</v>
      </c>
    </row>
    <row r="4" ht="41.25" customHeight="1" spans="1:10">
      <c r="A4" s="101"/>
      <c r="B4" s="102" t="s">
        <v>1484</v>
      </c>
      <c r="C4" s="103"/>
      <c r="D4" s="104" t="s">
        <v>1485</v>
      </c>
      <c r="E4" s="104" t="s">
        <v>1486</v>
      </c>
      <c r="F4" s="104" t="s">
        <v>1487</v>
      </c>
      <c r="G4" s="104" t="s">
        <v>1488</v>
      </c>
      <c r="H4" s="104" t="s">
        <v>1489</v>
      </c>
      <c r="I4" s="104" t="s">
        <v>1490</v>
      </c>
      <c r="J4" s="104" t="s">
        <v>1491</v>
      </c>
    </row>
    <row r="5" ht="36" customHeight="1" spans="1:10">
      <c r="A5" s="105"/>
      <c r="B5" s="106" t="s">
        <v>1492</v>
      </c>
      <c r="C5" s="107"/>
      <c r="D5" s="108">
        <v>1005105852.99</v>
      </c>
      <c r="E5" s="108">
        <v>1005105852.99</v>
      </c>
      <c r="F5" s="108">
        <v>1054450614.42</v>
      </c>
      <c r="G5" s="108">
        <v>1005105852.99</v>
      </c>
      <c r="H5" s="108">
        <v>647118521.28</v>
      </c>
      <c r="I5" s="121">
        <v>1</v>
      </c>
      <c r="J5" s="121">
        <v>0.553202110491137</v>
      </c>
    </row>
    <row r="6" ht="36" customHeight="1" spans="1:10">
      <c r="A6" s="105"/>
      <c r="B6" s="106" t="s">
        <v>1493</v>
      </c>
      <c r="C6" s="107"/>
      <c r="D6" s="108">
        <v>1214350052.35</v>
      </c>
      <c r="E6" s="108">
        <v>1214350052.35</v>
      </c>
      <c r="F6" s="108">
        <v>495327014.02</v>
      </c>
      <c r="G6" s="108">
        <v>1448597129.99</v>
      </c>
      <c r="H6" s="108">
        <v>1618071902.3</v>
      </c>
      <c r="I6" s="121">
        <v>1.19289913743297</v>
      </c>
      <c r="J6" s="121">
        <v>-0.104738715300044</v>
      </c>
    </row>
    <row r="7" ht="36" customHeight="1" spans="1:10">
      <c r="A7" s="105"/>
      <c r="B7" s="106" t="s">
        <v>1494</v>
      </c>
      <c r="C7" s="107"/>
      <c r="D7" s="108">
        <v>485471791.82</v>
      </c>
      <c r="E7" s="108">
        <v>485471791.82</v>
      </c>
      <c r="F7" s="108">
        <v>271560858.18</v>
      </c>
      <c r="G7" s="108">
        <v>727630282.97</v>
      </c>
      <c r="H7" s="108">
        <v>562669856.21</v>
      </c>
      <c r="I7" s="121">
        <v>1.49881063169945</v>
      </c>
      <c r="J7" s="121">
        <v>0.293174452015488</v>
      </c>
    </row>
    <row r="8" ht="36" customHeight="1" spans="1:10">
      <c r="A8" s="105"/>
      <c r="B8" s="106" t="s">
        <v>1495</v>
      </c>
      <c r="C8" s="107"/>
      <c r="D8" s="108">
        <v>6621123.47</v>
      </c>
      <c r="E8" s="108">
        <v>6621123.47</v>
      </c>
      <c r="F8" s="108">
        <v>2851994.58</v>
      </c>
      <c r="G8" s="108">
        <v>8718071.37</v>
      </c>
      <c r="H8" s="108">
        <v>10873450.62</v>
      </c>
      <c r="I8" s="121">
        <v>1.31670575386506</v>
      </c>
      <c r="J8" s="121">
        <v>-0.198224034423398</v>
      </c>
    </row>
    <row r="9" ht="36" customHeight="1" spans="1:10">
      <c r="A9" s="105"/>
      <c r="B9" s="106" t="s">
        <v>1496</v>
      </c>
      <c r="C9" s="107"/>
      <c r="D9" s="108">
        <v>720128621.5</v>
      </c>
      <c r="E9" s="108">
        <v>720128621.5</v>
      </c>
      <c r="F9" s="108">
        <v>220613000</v>
      </c>
      <c r="G9" s="108">
        <v>703352100</v>
      </c>
      <c r="H9" s="108">
        <v>960436198.2</v>
      </c>
      <c r="I9" s="121">
        <v>0.976703437415034</v>
      </c>
      <c r="J9" s="121">
        <v>-0.267674311611551</v>
      </c>
    </row>
    <row r="10" ht="36" customHeight="1" spans="1:10">
      <c r="A10" s="105"/>
      <c r="B10" s="106" t="s">
        <v>1497</v>
      </c>
      <c r="C10" s="107"/>
      <c r="D10" s="108">
        <v>0</v>
      </c>
      <c r="E10" s="108">
        <v>0</v>
      </c>
      <c r="F10" s="108">
        <v>0</v>
      </c>
      <c r="G10" s="108">
        <v>0</v>
      </c>
      <c r="H10" s="108">
        <v>0</v>
      </c>
      <c r="I10" s="121">
        <v>0</v>
      </c>
      <c r="J10" s="121">
        <v>0</v>
      </c>
    </row>
    <row r="11" ht="36" customHeight="1" spans="1:10">
      <c r="A11" s="105"/>
      <c r="B11" s="106" t="s">
        <v>1498</v>
      </c>
      <c r="C11" s="107"/>
      <c r="D11" s="108">
        <v>82903.96</v>
      </c>
      <c r="E11" s="108">
        <v>82903.96</v>
      </c>
      <c r="F11" s="108">
        <v>5464257.46</v>
      </c>
      <c r="G11" s="108">
        <v>20812136.9</v>
      </c>
      <c r="H11" s="108">
        <v>3994453.5</v>
      </c>
      <c r="I11" s="121">
        <v>251.039116828677</v>
      </c>
      <c r="J11" s="121">
        <v>4.21025890024756</v>
      </c>
    </row>
    <row r="12" ht="36" customHeight="1" spans="1:10">
      <c r="A12" s="105"/>
      <c r="B12" s="106" t="s">
        <v>1499</v>
      </c>
      <c r="C12" s="107"/>
      <c r="D12" s="109">
        <v>45611.6</v>
      </c>
      <c r="E12" s="108">
        <v>45611.6</v>
      </c>
      <c r="F12" s="108">
        <v>452695.75</v>
      </c>
      <c r="G12" s="108">
        <v>2413093.61</v>
      </c>
      <c r="H12" s="109">
        <v>297943.77</v>
      </c>
      <c r="I12" s="121">
        <v>52.9052611616343</v>
      </c>
      <c r="J12" s="122">
        <v>7.09915780417224</v>
      </c>
    </row>
    <row r="13" ht="36" customHeight="1" spans="1:10">
      <c r="A13" s="110"/>
      <c r="B13" s="106" t="s">
        <v>1500</v>
      </c>
      <c r="C13" s="111"/>
      <c r="D13" s="112" t="s">
        <v>1501</v>
      </c>
      <c r="E13" s="108">
        <v>0</v>
      </c>
      <c r="F13" s="108">
        <v>0</v>
      </c>
      <c r="G13" s="113">
        <v>0</v>
      </c>
      <c r="H13" s="112" t="s">
        <v>1501</v>
      </c>
      <c r="I13" s="123">
        <v>0</v>
      </c>
      <c r="J13" s="124" t="s">
        <v>1501</v>
      </c>
    </row>
    <row r="14" ht="36" customHeight="1" spans="1:10">
      <c r="A14" s="110"/>
      <c r="B14" s="106" t="s">
        <v>1502</v>
      </c>
      <c r="C14" s="111"/>
      <c r="D14" s="114" t="s">
        <v>1501</v>
      </c>
      <c r="E14" s="108">
        <v>0</v>
      </c>
      <c r="F14" s="108">
        <v>0</v>
      </c>
      <c r="G14" s="113">
        <v>0</v>
      </c>
      <c r="H14" s="114" t="s">
        <v>1501</v>
      </c>
      <c r="I14" s="123">
        <v>0</v>
      </c>
      <c r="J14" s="125" t="s">
        <v>1501</v>
      </c>
    </row>
    <row r="15" ht="36" customHeight="1" spans="1:10">
      <c r="A15" s="105"/>
      <c r="B15" s="106" t="s">
        <v>1503</v>
      </c>
      <c r="C15" s="107"/>
      <c r="D15" s="108">
        <v>1085205768.04</v>
      </c>
      <c r="E15" s="108">
        <v>1085205768.04</v>
      </c>
      <c r="F15" s="108">
        <v>364594678.94</v>
      </c>
      <c r="G15" s="108">
        <v>1268520033.48</v>
      </c>
      <c r="H15" s="108">
        <v>1286286549.38</v>
      </c>
      <c r="I15" s="121">
        <v>1.16892120447451</v>
      </c>
      <c r="J15" s="121">
        <v>-0.0138122535049159</v>
      </c>
    </row>
    <row r="16" ht="36" customHeight="1" spans="1:10">
      <c r="A16" s="105"/>
      <c r="B16" s="106" t="s">
        <v>1504</v>
      </c>
      <c r="C16" s="107"/>
      <c r="D16" s="108">
        <v>1061507740.65</v>
      </c>
      <c r="E16" s="108">
        <v>1061507740.65</v>
      </c>
      <c r="F16" s="108">
        <v>353109411.4</v>
      </c>
      <c r="G16" s="108">
        <v>1230201633.94</v>
      </c>
      <c r="H16" s="108">
        <v>1262211483.91</v>
      </c>
      <c r="I16" s="121">
        <v>1.15891913627187</v>
      </c>
      <c r="J16" s="121">
        <v>-0.0253601320999251</v>
      </c>
    </row>
    <row r="17" ht="36" customHeight="1" spans="1:10">
      <c r="A17" s="105"/>
      <c r="B17" s="106" t="s">
        <v>1505</v>
      </c>
      <c r="C17" s="107"/>
      <c r="D17" s="108">
        <v>0</v>
      </c>
      <c r="E17" s="108">
        <v>0</v>
      </c>
      <c r="F17" s="108">
        <v>0</v>
      </c>
      <c r="G17" s="108">
        <v>0</v>
      </c>
      <c r="H17" s="108">
        <v>0</v>
      </c>
      <c r="I17" s="121">
        <v>0</v>
      </c>
      <c r="J17" s="121">
        <v>0</v>
      </c>
    </row>
    <row r="18" ht="36" customHeight="1" spans="1:10">
      <c r="A18" s="105"/>
      <c r="B18" s="106" t="s">
        <v>1506</v>
      </c>
      <c r="C18" s="107"/>
      <c r="D18" s="109">
        <v>12577.39</v>
      </c>
      <c r="E18" s="108">
        <v>12577.39</v>
      </c>
      <c r="F18" s="108">
        <v>200483.54</v>
      </c>
      <c r="G18" s="108">
        <v>200483.54</v>
      </c>
      <c r="H18" s="109">
        <v>33259.9</v>
      </c>
      <c r="I18" s="121">
        <v>15.9399954998613</v>
      </c>
      <c r="J18" s="122">
        <v>5.02778541126101</v>
      </c>
    </row>
    <row r="19" ht="36" customHeight="1" spans="1:10">
      <c r="A19" s="110"/>
      <c r="B19" s="106" t="s">
        <v>1507</v>
      </c>
      <c r="C19" s="111"/>
      <c r="D19" s="112" t="s">
        <v>1501</v>
      </c>
      <c r="E19" s="108">
        <v>0</v>
      </c>
      <c r="F19" s="108">
        <v>0</v>
      </c>
      <c r="G19" s="113">
        <v>0</v>
      </c>
      <c r="H19" s="112" t="s">
        <v>1501</v>
      </c>
      <c r="I19" s="123">
        <v>0</v>
      </c>
      <c r="J19" s="124" t="s">
        <v>1501</v>
      </c>
    </row>
    <row r="20" ht="36" customHeight="1" spans="1:10">
      <c r="A20" s="110"/>
      <c r="B20" s="106" t="s">
        <v>1508</v>
      </c>
      <c r="C20" s="111"/>
      <c r="D20" s="112" t="s">
        <v>1501</v>
      </c>
      <c r="E20" s="108">
        <v>0</v>
      </c>
      <c r="F20" s="108">
        <v>0</v>
      </c>
      <c r="G20" s="113">
        <v>0</v>
      </c>
      <c r="H20" s="114" t="s">
        <v>1501</v>
      </c>
      <c r="I20" s="123">
        <v>0</v>
      </c>
      <c r="J20" s="125" t="s">
        <v>1501</v>
      </c>
    </row>
    <row r="21" ht="36" customHeight="1" spans="1:10">
      <c r="A21" s="105"/>
      <c r="B21" s="106" t="s">
        <v>1509</v>
      </c>
      <c r="C21" s="107"/>
      <c r="D21" s="115">
        <v>129144284.31</v>
      </c>
      <c r="E21" s="108">
        <v>129144284.31</v>
      </c>
      <c r="F21" s="108">
        <v>129952335.08</v>
      </c>
      <c r="G21" s="108">
        <v>179297096.51</v>
      </c>
      <c r="H21" s="108">
        <v>331785352.92</v>
      </c>
      <c r="I21" s="121">
        <v>1.38834713025017</v>
      </c>
      <c r="J21" s="121">
        <v>-0.459599120539742</v>
      </c>
    </row>
    <row r="22" ht="36" customHeight="1" spans="1:10">
      <c r="A22" s="105"/>
      <c r="B22" s="106" t="s">
        <v>1510</v>
      </c>
      <c r="C22" s="107"/>
      <c r="D22" s="108">
        <v>1134250137.3</v>
      </c>
      <c r="E22" s="108">
        <v>1119916125.89</v>
      </c>
      <c r="F22" s="108">
        <v>1184402949.5</v>
      </c>
      <c r="G22" s="108">
        <v>1184402949.5</v>
      </c>
      <c r="H22" s="108">
        <v>978903874.2</v>
      </c>
      <c r="I22" s="121">
        <v>1.05758183324555</v>
      </c>
      <c r="J22" s="121">
        <v>0.20992773725402</v>
      </c>
    </row>
    <row r="23" ht="25.5" customHeight="1" spans="1:10">
      <c r="A23" s="96"/>
      <c r="B23" s="116"/>
      <c r="C23" s="117"/>
      <c r="D23" s="117"/>
      <c r="E23" s="117"/>
      <c r="F23" s="117"/>
      <c r="G23" s="117"/>
      <c r="H23" s="117"/>
      <c r="I23" s="117"/>
      <c r="J23" s="126" t="s">
        <v>1511</v>
      </c>
    </row>
  </sheetData>
  <mergeCells count="22">
    <mergeCell ref="B1:J1"/>
    <mergeCell ref="I2:J2"/>
    <mergeCell ref="F3:G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pageMargins left="0.75" right="0.75" top="0.98" bottom="0.98" header="0.51" footer="0.51"/>
  <pageSetup paperSize="9" orientation="portrait" errors="blank"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 sqref="A1"/>
    </sheetView>
  </sheetViews>
  <sheetFormatPr defaultColWidth="9" defaultRowHeight="14.25" outlineLevelCol="3"/>
  <cols>
    <col min="1" max="3" width="21.5" style="67" customWidth="1"/>
    <col min="4" max="4" width="21.5" style="68" customWidth="1"/>
    <col min="5" max="16379" width="9" style="67"/>
  </cols>
  <sheetData>
    <row r="1" spans="1:1">
      <c r="A1" s="69"/>
    </row>
    <row r="2" ht="33" customHeight="1" spans="1:4">
      <c r="A2" s="70" t="s">
        <v>1512</v>
      </c>
      <c r="B2" s="70"/>
      <c r="C2" s="70"/>
      <c r="D2" s="70"/>
    </row>
    <row r="3" ht="27" customHeight="1" spans="1:3">
      <c r="A3" s="71"/>
      <c r="B3" s="71"/>
      <c r="C3" s="72" t="s">
        <v>1052</v>
      </c>
    </row>
    <row r="4" ht="27" customHeight="1" spans="1:4">
      <c r="A4" s="74" t="s">
        <v>1513</v>
      </c>
      <c r="B4" s="74" t="s">
        <v>1514</v>
      </c>
      <c r="C4" s="74" t="s">
        <v>1515</v>
      </c>
      <c r="D4" s="84" t="s">
        <v>1516</v>
      </c>
    </row>
    <row r="5" ht="27" customHeight="1" spans="1:4">
      <c r="A5" s="78"/>
      <c r="B5" s="78"/>
      <c r="C5" s="78"/>
      <c r="D5" s="84"/>
    </row>
    <row r="6" ht="27" customHeight="1" spans="1:4">
      <c r="A6" s="80"/>
      <c r="B6" s="80"/>
      <c r="C6" s="80"/>
      <c r="D6" s="84"/>
    </row>
    <row r="7" ht="39.95" customHeight="1" spans="1:4">
      <c r="A7" s="81" t="s">
        <v>1517</v>
      </c>
      <c r="B7" s="82">
        <v>3684</v>
      </c>
      <c r="C7" s="82">
        <v>48600</v>
      </c>
      <c r="D7" s="84" t="s">
        <v>1518</v>
      </c>
    </row>
    <row r="8" ht="39.95" customHeight="1" spans="1:4">
      <c r="A8" s="81" t="s">
        <v>1519</v>
      </c>
      <c r="B8" s="82">
        <v>3713</v>
      </c>
      <c r="C8" s="82">
        <v>47600</v>
      </c>
      <c r="D8" s="84"/>
    </row>
    <row r="9" ht="39.95" customHeight="1" spans="1:4">
      <c r="A9" s="81" t="s">
        <v>1520</v>
      </c>
      <c r="B9" s="82">
        <v>22008</v>
      </c>
      <c r="C9" s="82">
        <v>18850</v>
      </c>
      <c r="D9" s="84"/>
    </row>
    <row r="10" ht="39.95" customHeight="1" spans="1:4">
      <c r="A10" s="81" t="s">
        <v>1521</v>
      </c>
      <c r="B10" s="82">
        <v>917</v>
      </c>
      <c r="C10" s="82">
        <v>1020</v>
      </c>
      <c r="D10" s="84"/>
    </row>
    <row r="11" ht="39.95" customHeight="1" spans="1:4">
      <c r="A11" s="81" t="s">
        <v>1522</v>
      </c>
      <c r="B11" s="82">
        <v>2181</v>
      </c>
      <c r="C11" s="82">
        <v>1400</v>
      </c>
      <c r="D11" s="84" t="s">
        <v>1523</v>
      </c>
    </row>
    <row r="12" ht="39.95" customHeight="1" spans="1:4">
      <c r="A12" s="81" t="s">
        <v>1524</v>
      </c>
      <c r="B12" s="82">
        <v>46346</v>
      </c>
      <c r="C12" s="82">
        <v>52620</v>
      </c>
      <c r="D12" s="84" t="s">
        <v>1525</v>
      </c>
    </row>
    <row r="13" ht="39.95" customHeight="1" spans="1:4">
      <c r="A13" s="81" t="s">
        <v>1526</v>
      </c>
      <c r="B13" s="82">
        <v>13861</v>
      </c>
      <c r="C13" s="82">
        <v>11100</v>
      </c>
      <c r="D13" s="84"/>
    </row>
    <row r="14" ht="39.95" customHeight="1" spans="1:4">
      <c r="A14" s="81" t="s">
        <v>1527</v>
      </c>
      <c r="B14" s="82">
        <v>2152</v>
      </c>
      <c r="C14" s="82">
        <v>430</v>
      </c>
      <c r="D14" s="84"/>
    </row>
    <row r="15" ht="39.95" customHeight="1" spans="1:4">
      <c r="A15" s="81" t="s">
        <v>1528</v>
      </c>
      <c r="B15" s="82">
        <v>-1021</v>
      </c>
      <c r="C15" s="82">
        <v>800</v>
      </c>
      <c r="D15" s="84" t="s">
        <v>1529</v>
      </c>
    </row>
    <row r="16" ht="39.95" customHeight="1" spans="1:4">
      <c r="A16" s="81" t="s">
        <v>1530</v>
      </c>
      <c r="B16" s="82">
        <v>183</v>
      </c>
      <c r="C16" s="82">
        <v>2000</v>
      </c>
      <c r="D16" s="84"/>
    </row>
    <row r="17" ht="39.95" customHeight="1" spans="1:4">
      <c r="A17" s="83" t="s">
        <v>1531</v>
      </c>
      <c r="B17" s="82">
        <f>SUM(B7:B16)</f>
        <v>94024</v>
      </c>
      <c r="C17" s="82">
        <f>SUM(C7:C16)</f>
        <v>184420</v>
      </c>
      <c r="D17" s="84"/>
    </row>
  </sheetData>
  <mergeCells count="5">
    <mergeCell ref="A2:D2"/>
    <mergeCell ref="A4:A6"/>
    <mergeCell ref="B4:B6"/>
    <mergeCell ref="C4:C6"/>
    <mergeCell ref="D4:D6"/>
  </mergeCells>
  <pageMargins left="0.79" right="0.08" top="1" bottom="0.7" header="0.5" footer="0.5"/>
  <pageSetup paperSize="9"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
    </sheetView>
  </sheetViews>
  <sheetFormatPr defaultColWidth="9" defaultRowHeight="14.25"/>
  <cols>
    <col min="1" max="1" width="11.75" style="67" customWidth="1"/>
    <col min="2" max="2" width="7.5" style="67" customWidth="1"/>
    <col min="3" max="3" width="10.25" style="67" customWidth="1"/>
    <col min="4" max="4" width="6.75" style="67"/>
    <col min="5" max="5" width="9.25" style="67"/>
    <col min="6" max="6" width="8.625" style="67"/>
    <col min="7" max="7" width="9" style="67"/>
    <col min="8" max="8" width="8.875" style="67" customWidth="1"/>
    <col min="9" max="9" width="14.3" style="68" customWidth="1"/>
    <col min="10" max="16384" width="9" style="67"/>
  </cols>
  <sheetData>
    <row r="1" spans="1:1">
      <c r="A1" s="69"/>
    </row>
    <row r="2" ht="33" customHeight="1" spans="1:9">
      <c r="A2" s="70" t="s">
        <v>1532</v>
      </c>
      <c r="B2" s="70"/>
      <c r="C2" s="70"/>
      <c r="D2" s="70"/>
      <c r="E2" s="70"/>
      <c r="F2" s="70"/>
      <c r="G2" s="70"/>
      <c r="H2" s="70"/>
      <c r="I2" s="70"/>
    </row>
    <row r="3" ht="27" customHeight="1" spans="1:8">
      <c r="A3" s="71"/>
      <c r="B3" s="71"/>
      <c r="C3" s="71"/>
      <c r="D3" s="72"/>
      <c r="E3" s="72"/>
      <c r="F3" s="71"/>
      <c r="G3" s="72" t="s">
        <v>1052</v>
      </c>
      <c r="H3" s="73"/>
    </row>
    <row r="4" ht="27" customHeight="1" spans="1:9">
      <c r="A4" s="74" t="s">
        <v>1513</v>
      </c>
      <c r="B4" s="74" t="s">
        <v>1514</v>
      </c>
      <c r="C4" s="75" t="s">
        <v>1533</v>
      </c>
      <c r="D4" s="76"/>
      <c r="E4" s="76"/>
      <c r="F4" s="77"/>
      <c r="G4" s="74" t="s">
        <v>1515</v>
      </c>
      <c r="H4" s="74" t="s">
        <v>1534</v>
      </c>
      <c r="I4" s="84" t="s">
        <v>1516</v>
      </c>
    </row>
    <row r="5" ht="27" customHeight="1" spans="1:9">
      <c r="A5" s="78"/>
      <c r="B5" s="78"/>
      <c r="C5" s="79" t="s">
        <v>1535</v>
      </c>
      <c r="D5" s="79" t="s">
        <v>1536</v>
      </c>
      <c r="E5" s="79"/>
      <c r="F5" s="79" t="s">
        <v>1537</v>
      </c>
      <c r="G5" s="78"/>
      <c r="H5" s="78"/>
      <c r="I5" s="84"/>
    </row>
    <row r="6" ht="27" customHeight="1" spans="1:9">
      <c r="A6" s="80"/>
      <c r="B6" s="80"/>
      <c r="C6" s="79"/>
      <c r="D6" s="79" t="s">
        <v>1538</v>
      </c>
      <c r="E6" s="79" t="s">
        <v>1539</v>
      </c>
      <c r="F6" s="79"/>
      <c r="G6" s="80"/>
      <c r="H6" s="80"/>
      <c r="I6" s="84"/>
    </row>
    <row r="7" ht="39.95" customHeight="1" spans="1:9">
      <c r="A7" s="81" t="s">
        <v>1540</v>
      </c>
      <c r="B7" s="82">
        <v>3684</v>
      </c>
      <c r="C7" s="82">
        <v>14800</v>
      </c>
      <c r="D7" s="82">
        <v>33500</v>
      </c>
      <c r="E7" s="82">
        <v>705</v>
      </c>
      <c r="F7" s="82">
        <f t="shared" ref="F7:F16" si="0">C7+D7+E7</f>
        <v>49005</v>
      </c>
      <c r="G7" s="82">
        <v>48600</v>
      </c>
      <c r="H7" s="82">
        <f t="shared" ref="H7:H16" si="1">B7+F7-G7</f>
        <v>4089</v>
      </c>
      <c r="I7" s="84" t="s">
        <v>1518</v>
      </c>
    </row>
    <row r="8" ht="39.95" customHeight="1" spans="1:9">
      <c r="A8" s="81" t="s">
        <v>1519</v>
      </c>
      <c r="B8" s="82">
        <v>3713</v>
      </c>
      <c r="C8" s="82">
        <v>23400</v>
      </c>
      <c r="D8" s="82"/>
      <c r="E8" s="82">
        <v>24500</v>
      </c>
      <c r="F8" s="82">
        <f t="shared" si="0"/>
        <v>47900</v>
      </c>
      <c r="G8" s="82">
        <v>47600</v>
      </c>
      <c r="H8" s="82">
        <f t="shared" si="1"/>
        <v>4013</v>
      </c>
      <c r="I8" s="84"/>
    </row>
    <row r="9" ht="39.95" customHeight="1" spans="1:9">
      <c r="A9" s="81" t="s">
        <v>1520</v>
      </c>
      <c r="B9" s="82">
        <v>22008</v>
      </c>
      <c r="C9" s="82">
        <v>3100</v>
      </c>
      <c r="D9" s="82">
        <v>16900</v>
      </c>
      <c r="E9" s="82">
        <v>800</v>
      </c>
      <c r="F9" s="82">
        <f t="shared" si="0"/>
        <v>20800</v>
      </c>
      <c r="G9" s="82">
        <v>18850</v>
      </c>
      <c r="H9" s="82">
        <v>23958</v>
      </c>
      <c r="I9" s="84"/>
    </row>
    <row r="10" ht="39.95" customHeight="1" spans="1:9">
      <c r="A10" s="81" t="s">
        <v>1541</v>
      </c>
      <c r="B10" s="82">
        <v>917</v>
      </c>
      <c r="C10" s="82">
        <v>540</v>
      </c>
      <c r="D10" s="82"/>
      <c r="E10" s="82"/>
      <c r="F10" s="82">
        <f t="shared" si="0"/>
        <v>540</v>
      </c>
      <c r="G10" s="82">
        <v>1020</v>
      </c>
      <c r="H10" s="82">
        <f t="shared" si="1"/>
        <v>437</v>
      </c>
      <c r="I10" s="84"/>
    </row>
    <row r="11" ht="39.95" customHeight="1" spans="1:9">
      <c r="A11" s="81" t="s">
        <v>1542</v>
      </c>
      <c r="B11" s="82">
        <v>2181</v>
      </c>
      <c r="C11" s="82">
        <v>1800</v>
      </c>
      <c r="D11" s="82"/>
      <c r="E11" s="82"/>
      <c r="F11" s="82">
        <f t="shared" si="0"/>
        <v>1800</v>
      </c>
      <c r="G11" s="82">
        <v>1400</v>
      </c>
      <c r="H11" s="82">
        <f t="shared" si="1"/>
        <v>2581</v>
      </c>
      <c r="I11" s="84" t="s">
        <v>1523</v>
      </c>
    </row>
    <row r="12" ht="39.95" customHeight="1" spans="1:9">
      <c r="A12" s="81" t="s">
        <v>1543</v>
      </c>
      <c r="B12" s="82">
        <v>46346</v>
      </c>
      <c r="C12" s="82">
        <v>16300</v>
      </c>
      <c r="D12" s="82">
        <v>38600</v>
      </c>
      <c r="E12" s="82">
        <v>3580</v>
      </c>
      <c r="F12" s="82">
        <f t="shared" si="0"/>
        <v>58480</v>
      </c>
      <c r="G12" s="82">
        <v>52620</v>
      </c>
      <c r="H12" s="82">
        <f t="shared" si="1"/>
        <v>52206</v>
      </c>
      <c r="I12" s="84" t="s">
        <v>1525</v>
      </c>
    </row>
    <row r="13" ht="39.95" customHeight="1" spans="1:9">
      <c r="A13" s="81" t="s">
        <v>1544</v>
      </c>
      <c r="B13" s="82">
        <v>13861</v>
      </c>
      <c r="C13" s="82">
        <v>11600</v>
      </c>
      <c r="D13" s="82"/>
      <c r="E13" s="82"/>
      <c r="F13" s="82">
        <f t="shared" si="0"/>
        <v>11600</v>
      </c>
      <c r="G13" s="82">
        <v>11100</v>
      </c>
      <c r="H13" s="82">
        <f t="shared" si="1"/>
        <v>14361</v>
      </c>
      <c r="I13" s="84"/>
    </row>
    <row r="14" ht="39.95" customHeight="1" spans="1:9">
      <c r="A14" s="81" t="s">
        <v>1545</v>
      </c>
      <c r="B14" s="82">
        <v>2152</v>
      </c>
      <c r="C14" s="82">
        <v>520</v>
      </c>
      <c r="D14" s="82"/>
      <c r="E14" s="82"/>
      <c r="F14" s="82">
        <f t="shared" si="0"/>
        <v>520</v>
      </c>
      <c r="G14" s="82">
        <v>430</v>
      </c>
      <c r="H14" s="82">
        <f t="shared" si="1"/>
        <v>2242</v>
      </c>
      <c r="I14" s="84"/>
    </row>
    <row r="15" ht="39.95" customHeight="1" spans="1:9">
      <c r="A15" s="81" t="s">
        <v>1546</v>
      </c>
      <c r="B15" s="82">
        <v>-1021</v>
      </c>
      <c r="C15" s="82">
        <v>60</v>
      </c>
      <c r="D15" s="82"/>
      <c r="E15" s="82">
        <v>300</v>
      </c>
      <c r="F15" s="82">
        <f t="shared" si="0"/>
        <v>360</v>
      </c>
      <c r="G15" s="82">
        <v>800</v>
      </c>
      <c r="H15" s="82">
        <f t="shared" si="1"/>
        <v>-1461</v>
      </c>
      <c r="I15" s="84" t="s">
        <v>1529</v>
      </c>
    </row>
    <row r="16" ht="39.95" customHeight="1" spans="1:9">
      <c r="A16" s="81" t="s">
        <v>1530</v>
      </c>
      <c r="B16" s="82">
        <v>183</v>
      </c>
      <c r="C16" s="82"/>
      <c r="D16" s="82">
        <v>1700</v>
      </c>
      <c r="E16" s="82">
        <v>120</v>
      </c>
      <c r="F16" s="82">
        <f t="shared" si="0"/>
        <v>1820</v>
      </c>
      <c r="G16" s="82">
        <v>2000</v>
      </c>
      <c r="H16" s="82">
        <f t="shared" si="1"/>
        <v>3</v>
      </c>
      <c r="I16" s="84"/>
    </row>
    <row r="17" ht="39.95" customHeight="1" spans="1:9">
      <c r="A17" s="83" t="s">
        <v>1531</v>
      </c>
      <c r="B17" s="82">
        <f t="shared" ref="B17:H17" si="2">SUM(B7:B16)</f>
        <v>94024</v>
      </c>
      <c r="C17" s="82">
        <f t="shared" si="2"/>
        <v>72120</v>
      </c>
      <c r="D17" s="82">
        <f t="shared" si="2"/>
        <v>90700</v>
      </c>
      <c r="E17" s="82">
        <f t="shared" si="2"/>
        <v>30005</v>
      </c>
      <c r="F17" s="82">
        <f t="shared" si="2"/>
        <v>192825</v>
      </c>
      <c r="G17" s="82">
        <f t="shared" si="2"/>
        <v>184420</v>
      </c>
      <c r="H17" s="82">
        <f t="shared" si="2"/>
        <v>102429</v>
      </c>
      <c r="I17" s="84"/>
    </row>
  </sheetData>
  <mergeCells count="12">
    <mergeCell ref="A2:I2"/>
    <mergeCell ref="D3:E3"/>
    <mergeCell ref="G3:H3"/>
    <mergeCell ref="C4:F4"/>
    <mergeCell ref="D5:E5"/>
    <mergeCell ref="A4:A6"/>
    <mergeCell ref="B4:B6"/>
    <mergeCell ref="C5:C6"/>
    <mergeCell ref="F5:F6"/>
    <mergeCell ref="G4:G6"/>
    <mergeCell ref="H4:H6"/>
    <mergeCell ref="I4:I6"/>
  </mergeCells>
  <pageMargins left="0.79" right="0.08" top="1" bottom="0.7" header="0.5" footer="0.5"/>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view="pageBreakPreview" zoomScaleNormal="100" zoomScaleSheetLayoutView="100" workbookViewId="0">
      <selection activeCell="G8" sqref="G8"/>
    </sheetView>
  </sheetViews>
  <sheetFormatPr defaultColWidth="8.8" defaultRowHeight="14.25"/>
  <cols>
    <col min="1" max="1" width="10.1" style="27" customWidth="1"/>
    <col min="2" max="2" width="42" style="27" customWidth="1"/>
    <col min="3" max="3" width="5.4" style="52" customWidth="1"/>
    <col min="4" max="10" width="10.6" style="27" customWidth="1"/>
    <col min="11" max="32" width="9" style="27" customWidth="1"/>
    <col min="33" max="16384" width="8.8" style="27" customWidth="1"/>
  </cols>
  <sheetData>
    <row r="1" ht="36.75" customHeight="1" spans="1:10">
      <c r="A1" s="53" t="s">
        <v>1547</v>
      </c>
      <c r="B1" s="53"/>
      <c r="C1" s="53"/>
      <c r="D1" s="53"/>
      <c r="E1" s="53"/>
      <c r="F1" s="53"/>
      <c r="G1" s="53"/>
      <c r="H1" s="53"/>
      <c r="I1" s="53"/>
      <c r="J1" s="53"/>
    </row>
    <row r="2" ht="15.75" customHeight="1" spans="10:10">
      <c r="J2" s="48" t="s">
        <v>1548</v>
      </c>
    </row>
    <row r="3" ht="13.5" customHeight="1" spans="1:10">
      <c r="A3" s="51" t="s">
        <v>1549</v>
      </c>
      <c r="J3" s="48" t="s">
        <v>1550</v>
      </c>
    </row>
    <row r="4" s="51" customFormat="1" ht="17.4" customHeight="1" spans="1:10">
      <c r="A4" s="54" t="s">
        <v>1551</v>
      </c>
      <c r="B4" s="54" t="s">
        <v>1552</v>
      </c>
      <c r="C4" s="46" t="s">
        <v>1553</v>
      </c>
      <c r="D4" s="46" t="s">
        <v>1554</v>
      </c>
      <c r="E4" s="46"/>
      <c r="F4" s="46"/>
      <c r="G4" s="46" t="s">
        <v>1555</v>
      </c>
      <c r="H4" s="46"/>
      <c r="I4" s="46"/>
      <c r="J4" s="65" t="s">
        <v>1556</v>
      </c>
    </row>
    <row r="5" s="51" customFormat="1" ht="21.75" customHeight="1" spans="1:10">
      <c r="A5" s="55"/>
      <c r="B5" s="55"/>
      <c r="C5" s="46"/>
      <c r="D5" s="46" t="s">
        <v>1557</v>
      </c>
      <c r="E5" s="46" t="s">
        <v>1558</v>
      </c>
      <c r="F5" s="46" t="s">
        <v>1559</v>
      </c>
      <c r="G5" s="46" t="s">
        <v>1557</v>
      </c>
      <c r="H5" s="46" t="s">
        <v>1558</v>
      </c>
      <c r="I5" s="46" t="s">
        <v>1559</v>
      </c>
      <c r="J5" s="66"/>
    </row>
    <row r="6" s="51" customFormat="1" ht="21.75" customHeight="1" spans="1:10">
      <c r="A6" s="56"/>
      <c r="B6" s="55" t="s">
        <v>1560</v>
      </c>
      <c r="C6" s="46"/>
      <c r="D6" s="46">
        <v>1</v>
      </c>
      <c r="E6" s="46">
        <v>2</v>
      </c>
      <c r="F6" s="46">
        <v>3</v>
      </c>
      <c r="G6" s="46">
        <v>4</v>
      </c>
      <c r="H6" s="46">
        <v>5</v>
      </c>
      <c r="I6" s="46">
        <v>6</v>
      </c>
      <c r="J6" s="46">
        <v>7</v>
      </c>
    </row>
    <row r="7" s="51" customFormat="1" ht="17.4" customHeight="1" spans="1:10">
      <c r="A7" s="57">
        <v>1030601</v>
      </c>
      <c r="B7" s="58" t="s">
        <v>1561</v>
      </c>
      <c r="C7" s="46">
        <v>1</v>
      </c>
      <c r="D7" s="58"/>
      <c r="E7" s="58"/>
      <c r="F7" s="58"/>
      <c r="G7" s="58"/>
      <c r="H7" s="58"/>
      <c r="I7" s="58"/>
      <c r="J7" s="58"/>
    </row>
    <row r="8" s="51" customFormat="1" ht="17.4" customHeight="1" spans="1:10">
      <c r="A8" s="57">
        <v>103060103</v>
      </c>
      <c r="B8" s="58" t="s">
        <v>1562</v>
      </c>
      <c r="C8" s="46">
        <v>2</v>
      </c>
      <c r="D8" s="58"/>
      <c r="E8" s="58"/>
      <c r="F8" s="58"/>
      <c r="G8" s="58"/>
      <c r="H8" s="58"/>
      <c r="I8" s="58"/>
      <c r="J8" s="58"/>
    </row>
    <row r="9" s="51" customFormat="1" ht="17.4" customHeight="1" spans="1:10">
      <c r="A9" s="57">
        <v>103060104</v>
      </c>
      <c r="B9" s="58" t="s">
        <v>1563</v>
      </c>
      <c r="C9" s="46">
        <v>3</v>
      </c>
      <c r="D9" s="58"/>
      <c r="E9" s="58"/>
      <c r="F9" s="58"/>
      <c r="G9" s="58"/>
      <c r="H9" s="58"/>
      <c r="I9" s="58"/>
      <c r="J9" s="58"/>
    </row>
    <row r="10" s="51" customFormat="1" ht="17.4" customHeight="1" spans="1:10">
      <c r="A10" s="57"/>
      <c r="B10" s="59" t="s">
        <v>1178</v>
      </c>
      <c r="C10" s="46">
        <v>4</v>
      </c>
      <c r="D10" s="58"/>
      <c r="E10" s="58"/>
      <c r="F10" s="58"/>
      <c r="G10" s="58"/>
      <c r="H10" s="58"/>
      <c r="I10" s="58"/>
      <c r="J10" s="58"/>
    </row>
    <row r="11" s="51" customFormat="1" ht="17.4" customHeight="1" spans="1:10">
      <c r="A11" s="57">
        <v>103060198</v>
      </c>
      <c r="B11" s="58" t="s">
        <v>1564</v>
      </c>
      <c r="C11" s="46">
        <v>5</v>
      </c>
      <c r="D11" s="58"/>
      <c r="E11" s="58"/>
      <c r="F11" s="58"/>
      <c r="G11" s="59"/>
      <c r="H11" s="59"/>
      <c r="I11" s="58"/>
      <c r="J11" s="58"/>
    </row>
    <row r="12" s="51" customFormat="1" ht="17.4" customHeight="1" spans="1:10">
      <c r="A12" s="57">
        <v>1030602</v>
      </c>
      <c r="B12" s="58" t="s">
        <v>1565</v>
      </c>
      <c r="C12" s="46">
        <v>6</v>
      </c>
      <c r="D12" s="58"/>
      <c r="E12" s="58"/>
      <c r="F12" s="58"/>
      <c r="G12" s="58"/>
      <c r="H12" s="58"/>
      <c r="I12" s="58"/>
      <c r="J12" s="58"/>
    </row>
    <row r="13" s="51" customFormat="1" ht="17.4" customHeight="1" spans="1:10">
      <c r="A13" s="57">
        <v>103060202</v>
      </c>
      <c r="B13" s="60" t="s">
        <v>1566</v>
      </c>
      <c r="C13" s="46">
        <v>7</v>
      </c>
      <c r="D13" s="58"/>
      <c r="E13" s="58"/>
      <c r="F13" s="58"/>
      <c r="G13" s="58"/>
      <c r="H13" s="58"/>
      <c r="I13" s="58"/>
      <c r="J13" s="58"/>
    </row>
    <row r="14" s="51" customFormat="1" ht="17.4" customHeight="1" spans="1:10">
      <c r="A14" s="57">
        <v>103060203</v>
      </c>
      <c r="B14" s="60" t="s">
        <v>1567</v>
      </c>
      <c r="C14" s="46">
        <v>8</v>
      </c>
      <c r="D14" s="58"/>
      <c r="E14" s="58"/>
      <c r="F14" s="58"/>
      <c r="G14" s="60"/>
      <c r="H14" s="60"/>
      <c r="I14" s="58"/>
      <c r="J14" s="58"/>
    </row>
    <row r="15" s="51" customFormat="1" ht="17.4" customHeight="1" spans="1:10">
      <c r="A15" s="57">
        <v>103060298</v>
      </c>
      <c r="B15" s="60" t="s">
        <v>1568</v>
      </c>
      <c r="C15" s="46">
        <v>9</v>
      </c>
      <c r="D15" s="58"/>
      <c r="E15" s="58"/>
      <c r="F15" s="58"/>
      <c r="G15" s="60"/>
      <c r="H15" s="60"/>
      <c r="I15" s="58"/>
      <c r="J15" s="58"/>
    </row>
    <row r="16" s="51" customFormat="1" ht="17.4" customHeight="1" spans="1:10">
      <c r="A16" s="57">
        <v>1030603</v>
      </c>
      <c r="B16" s="58" t="s">
        <v>1569</v>
      </c>
      <c r="C16" s="46">
        <v>10</v>
      </c>
      <c r="D16" s="58"/>
      <c r="E16" s="58"/>
      <c r="F16" s="58"/>
      <c r="G16" s="60"/>
      <c r="H16" s="60"/>
      <c r="I16" s="58"/>
      <c r="J16" s="58"/>
    </row>
    <row r="17" s="51" customFormat="1" ht="17.4" customHeight="1" spans="1:10">
      <c r="A17" s="57">
        <v>103060304</v>
      </c>
      <c r="B17" s="60" t="s">
        <v>1570</v>
      </c>
      <c r="C17" s="46">
        <v>11</v>
      </c>
      <c r="D17" s="58"/>
      <c r="E17" s="58"/>
      <c r="F17" s="58"/>
      <c r="G17" s="58"/>
      <c r="H17" s="58"/>
      <c r="I17" s="58"/>
      <c r="J17" s="58"/>
    </row>
    <row r="18" s="51" customFormat="1" ht="17.4" customHeight="1" spans="1:10">
      <c r="A18" s="57">
        <v>103060305</v>
      </c>
      <c r="B18" s="60" t="s">
        <v>1571</v>
      </c>
      <c r="C18" s="46">
        <v>12</v>
      </c>
      <c r="D18" s="58"/>
      <c r="E18" s="58"/>
      <c r="F18" s="58"/>
      <c r="G18" s="58"/>
      <c r="H18" s="58"/>
      <c r="I18" s="58"/>
      <c r="J18" s="58"/>
    </row>
    <row r="19" s="51" customFormat="1" ht="17.4" customHeight="1" spans="1:10">
      <c r="A19" s="57">
        <v>103060398</v>
      </c>
      <c r="B19" s="60" t="s">
        <v>1572</v>
      </c>
      <c r="C19" s="46">
        <v>13</v>
      </c>
      <c r="D19" s="58"/>
      <c r="E19" s="58"/>
      <c r="F19" s="60"/>
      <c r="G19" s="60"/>
      <c r="H19" s="60"/>
      <c r="I19" s="58"/>
      <c r="J19" s="58"/>
    </row>
    <row r="20" s="51" customFormat="1" ht="17.4" customHeight="1" spans="1:10">
      <c r="A20" s="57">
        <v>1030604</v>
      </c>
      <c r="B20" s="58" t="s">
        <v>1573</v>
      </c>
      <c r="C20" s="46">
        <v>14</v>
      </c>
      <c r="D20" s="58"/>
      <c r="E20" s="58"/>
      <c r="F20" s="60"/>
      <c r="G20" s="60"/>
      <c r="H20" s="60"/>
      <c r="I20" s="58"/>
      <c r="J20" s="58"/>
    </row>
    <row r="21" s="51" customFormat="1" ht="17.4" customHeight="1" spans="1:10">
      <c r="A21" s="57">
        <v>103060401</v>
      </c>
      <c r="B21" s="60" t="s">
        <v>1574</v>
      </c>
      <c r="C21" s="46">
        <v>15</v>
      </c>
      <c r="D21" s="58"/>
      <c r="E21" s="58"/>
      <c r="F21" s="58"/>
      <c r="G21" s="58"/>
      <c r="H21" s="58"/>
      <c r="I21" s="58"/>
      <c r="J21" s="58"/>
    </row>
    <row r="22" s="51" customFormat="1" ht="17.4" customHeight="1" spans="1:10">
      <c r="A22" s="57">
        <v>103060402</v>
      </c>
      <c r="B22" s="60" t="s">
        <v>1575</v>
      </c>
      <c r="C22" s="46">
        <v>16</v>
      </c>
      <c r="D22" s="58"/>
      <c r="E22" s="58"/>
      <c r="F22" s="60"/>
      <c r="G22" s="60"/>
      <c r="H22" s="60"/>
      <c r="I22" s="58"/>
      <c r="J22" s="58"/>
    </row>
    <row r="23" s="51" customFormat="1" ht="17.4" customHeight="1" spans="1:10">
      <c r="A23" s="57">
        <v>103060498</v>
      </c>
      <c r="B23" s="60" t="s">
        <v>1576</v>
      </c>
      <c r="C23" s="46">
        <v>17</v>
      </c>
      <c r="D23" s="58"/>
      <c r="E23" s="58"/>
      <c r="F23" s="60"/>
      <c r="G23" s="60"/>
      <c r="H23" s="60"/>
      <c r="I23" s="58"/>
      <c r="J23" s="58"/>
    </row>
    <row r="24" s="51" customFormat="1" ht="17.4" customHeight="1" spans="1:10">
      <c r="A24" s="57">
        <v>1030698</v>
      </c>
      <c r="B24" s="58" t="s">
        <v>1577</v>
      </c>
      <c r="C24" s="46">
        <v>18</v>
      </c>
      <c r="D24" s="58"/>
      <c r="E24" s="58"/>
      <c r="F24" s="60"/>
      <c r="G24" s="60"/>
      <c r="H24" s="60"/>
      <c r="I24" s="58"/>
      <c r="J24" s="58"/>
    </row>
    <row r="25" s="51" customFormat="1" ht="17.4" customHeight="1" spans="1:10">
      <c r="A25" s="57"/>
      <c r="B25" s="61" t="s">
        <v>1578</v>
      </c>
      <c r="C25" s="46">
        <v>19</v>
      </c>
      <c r="D25" s="62"/>
      <c r="E25" s="62"/>
      <c r="F25" s="62"/>
      <c r="G25" s="63"/>
      <c r="H25" s="63"/>
      <c r="I25" s="62"/>
      <c r="J25" s="58"/>
    </row>
    <row r="26" s="51" customFormat="1" ht="17.4" customHeight="1" spans="1:10">
      <c r="A26" s="57"/>
      <c r="B26" s="61" t="s">
        <v>1579</v>
      </c>
      <c r="C26" s="46">
        <v>20</v>
      </c>
      <c r="D26" s="58"/>
      <c r="E26" s="46"/>
      <c r="F26" s="60"/>
      <c r="G26" s="60"/>
      <c r="H26" s="46"/>
      <c r="I26" s="58"/>
      <c r="J26" s="58"/>
    </row>
    <row r="27" ht="20.1" customHeight="1" spans="1:1">
      <c r="A27" s="64" t="s">
        <v>1580</v>
      </c>
    </row>
  </sheetData>
  <mergeCells count="7">
    <mergeCell ref="A1:J1"/>
    <mergeCell ref="D4:F4"/>
    <mergeCell ref="G4:I4"/>
    <mergeCell ref="A4:A5"/>
    <mergeCell ref="B4:B5"/>
    <mergeCell ref="C4:C5"/>
    <mergeCell ref="J4:J5"/>
  </mergeCells>
  <printOptions horizontalCentered="1"/>
  <pageMargins left="0.39" right="0.39" top="0.39" bottom="0.39" header="0.51" footer="0.51"/>
  <pageSetup paperSize="9" scale="99" fitToHeight="0"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view="pageBreakPreview" zoomScaleNormal="85" zoomScaleSheetLayoutView="100" topLeftCell="C1" workbookViewId="0">
      <selection activeCell="T10" sqref="T10"/>
    </sheetView>
  </sheetViews>
  <sheetFormatPr defaultColWidth="8.8" defaultRowHeight="14.25"/>
  <cols>
    <col min="1" max="1" width="10.7" style="27" customWidth="1"/>
    <col min="2" max="2" width="43.7" style="27"/>
    <col min="3" max="3" width="5.2" style="28" customWidth="1"/>
    <col min="4" max="4" width="5.2" style="27"/>
    <col min="5" max="12" width="6.6" style="27" customWidth="1"/>
    <col min="13" max="13" width="5.2" style="27"/>
    <col min="14" max="21" width="6.6" style="27" customWidth="1"/>
    <col min="22" max="22" width="7.1" style="27" customWidth="1"/>
    <col min="23" max="32" width="9" style="27" customWidth="1"/>
    <col min="33" max="16384" width="8.8" style="27" customWidth="1"/>
  </cols>
  <sheetData>
    <row r="1" ht="20.1" customHeight="1" spans="1:22">
      <c r="A1" s="29" t="s">
        <v>1581</v>
      </c>
      <c r="B1" s="29"/>
      <c r="C1" s="29"/>
      <c r="D1" s="29"/>
      <c r="E1" s="29"/>
      <c r="F1" s="29"/>
      <c r="G1" s="29"/>
      <c r="H1" s="29"/>
      <c r="I1" s="29"/>
      <c r="J1" s="29"/>
      <c r="K1" s="29"/>
      <c r="L1" s="29"/>
      <c r="M1" s="29"/>
      <c r="N1" s="29"/>
      <c r="O1" s="29"/>
      <c r="P1" s="29"/>
      <c r="Q1" s="29"/>
      <c r="R1" s="29"/>
      <c r="S1" s="29"/>
      <c r="T1" s="29"/>
      <c r="U1" s="29"/>
      <c r="V1" s="29"/>
    </row>
    <row r="2" ht="20.1" customHeight="1" spans="22:22">
      <c r="V2" s="48"/>
    </row>
    <row r="3" ht="20.1" customHeight="1" spans="1:22">
      <c r="A3" s="30" t="s">
        <v>1549</v>
      </c>
      <c r="B3" s="30"/>
      <c r="C3" s="31"/>
      <c r="D3" s="32"/>
      <c r="E3" s="32"/>
      <c r="F3" s="32"/>
      <c r="G3" s="32"/>
      <c r="H3" s="32"/>
      <c r="I3" s="32"/>
      <c r="J3" s="32"/>
      <c r="K3" s="32"/>
      <c r="L3" s="32"/>
      <c r="M3" s="32"/>
      <c r="N3" s="32"/>
      <c r="O3" s="32"/>
      <c r="P3" s="32"/>
      <c r="Q3" s="32"/>
      <c r="R3" s="32"/>
      <c r="S3" s="32"/>
      <c r="T3" s="32"/>
      <c r="U3" s="32"/>
      <c r="V3" s="49" t="s">
        <v>1550</v>
      </c>
    </row>
    <row r="4" s="26" customFormat="1" ht="20.1" customHeight="1" spans="1:22">
      <c r="A4" s="33" t="s">
        <v>1551</v>
      </c>
      <c r="B4" s="34" t="s">
        <v>1552</v>
      </c>
      <c r="C4" s="34" t="s">
        <v>1553</v>
      </c>
      <c r="D4" s="35" t="s">
        <v>1554</v>
      </c>
      <c r="E4" s="35"/>
      <c r="F4" s="35"/>
      <c r="G4" s="35"/>
      <c r="H4" s="35"/>
      <c r="I4" s="35"/>
      <c r="J4" s="35"/>
      <c r="K4" s="35"/>
      <c r="L4" s="35"/>
      <c r="M4" s="35" t="s">
        <v>1555</v>
      </c>
      <c r="N4" s="35"/>
      <c r="O4" s="35"/>
      <c r="P4" s="35"/>
      <c r="Q4" s="35"/>
      <c r="R4" s="35"/>
      <c r="S4" s="35"/>
      <c r="T4" s="35"/>
      <c r="U4" s="35"/>
      <c r="V4" s="33" t="s">
        <v>1556</v>
      </c>
    </row>
    <row r="5" s="26" customFormat="1" ht="20.1" customHeight="1" spans="1:22">
      <c r="A5" s="36"/>
      <c r="B5" s="37"/>
      <c r="C5" s="37"/>
      <c r="D5" s="34" t="s">
        <v>1582</v>
      </c>
      <c r="E5" s="35" t="s">
        <v>1557</v>
      </c>
      <c r="F5" s="35"/>
      <c r="G5" s="38" t="s">
        <v>1583</v>
      </c>
      <c r="H5" s="38"/>
      <c r="I5" s="38" t="s">
        <v>1584</v>
      </c>
      <c r="J5" s="38"/>
      <c r="K5" s="35" t="s">
        <v>1585</v>
      </c>
      <c r="L5" s="35"/>
      <c r="M5" s="34" t="s">
        <v>1582</v>
      </c>
      <c r="N5" s="35" t="s">
        <v>1557</v>
      </c>
      <c r="O5" s="35"/>
      <c r="P5" s="38" t="s">
        <v>1583</v>
      </c>
      <c r="Q5" s="38"/>
      <c r="R5" s="38" t="s">
        <v>1584</v>
      </c>
      <c r="S5" s="38"/>
      <c r="T5" s="35" t="s">
        <v>1585</v>
      </c>
      <c r="U5" s="35"/>
      <c r="V5" s="36"/>
    </row>
    <row r="6" s="26" customFormat="1" ht="38.25" customHeight="1" spans="1:22">
      <c r="A6" s="39"/>
      <c r="B6" s="40"/>
      <c r="C6" s="40"/>
      <c r="D6" s="40"/>
      <c r="E6" s="38" t="s">
        <v>1558</v>
      </c>
      <c r="F6" s="38" t="s">
        <v>1559</v>
      </c>
      <c r="G6" s="38" t="s">
        <v>1558</v>
      </c>
      <c r="H6" s="38" t="s">
        <v>1559</v>
      </c>
      <c r="I6" s="38" t="s">
        <v>1558</v>
      </c>
      <c r="J6" s="38" t="s">
        <v>1559</v>
      </c>
      <c r="K6" s="38" t="s">
        <v>1558</v>
      </c>
      <c r="L6" s="38" t="s">
        <v>1559</v>
      </c>
      <c r="M6" s="40"/>
      <c r="N6" s="38" t="s">
        <v>1558</v>
      </c>
      <c r="O6" s="38" t="s">
        <v>1559</v>
      </c>
      <c r="P6" s="38" t="s">
        <v>1558</v>
      </c>
      <c r="Q6" s="38" t="s">
        <v>1559</v>
      </c>
      <c r="R6" s="38" t="s">
        <v>1558</v>
      </c>
      <c r="S6" s="38" t="s">
        <v>1559</v>
      </c>
      <c r="T6" s="38" t="s">
        <v>1558</v>
      </c>
      <c r="U6" s="38" t="s">
        <v>1559</v>
      </c>
      <c r="V6" s="39"/>
    </row>
    <row r="7" s="26" customFormat="1" ht="18" customHeight="1" spans="1:22">
      <c r="A7" s="41"/>
      <c r="B7" s="40" t="s">
        <v>1560</v>
      </c>
      <c r="C7" s="40"/>
      <c r="D7" s="40">
        <v>1</v>
      </c>
      <c r="E7" s="38">
        <v>2</v>
      </c>
      <c r="F7" s="40">
        <v>3</v>
      </c>
      <c r="G7" s="38">
        <v>4</v>
      </c>
      <c r="H7" s="40">
        <v>5</v>
      </c>
      <c r="I7" s="38">
        <v>6</v>
      </c>
      <c r="J7" s="40">
        <v>7</v>
      </c>
      <c r="K7" s="38">
        <v>8</v>
      </c>
      <c r="L7" s="40">
        <v>9</v>
      </c>
      <c r="M7" s="38">
        <v>10</v>
      </c>
      <c r="N7" s="40">
        <v>11</v>
      </c>
      <c r="O7" s="38">
        <v>12</v>
      </c>
      <c r="P7" s="40">
        <v>13</v>
      </c>
      <c r="Q7" s="38">
        <v>14</v>
      </c>
      <c r="R7" s="40">
        <v>15</v>
      </c>
      <c r="S7" s="38">
        <v>16</v>
      </c>
      <c r="T7" s="40">
        <v>17</v>
      </c>
      <c r="U7" s="38">
        <v>18</v>
      </c>
      <c r="V7" s="40">
        <v>19</v>
      </c>
    </row>
    <row r="8" s="26" customFormat="1" ht="18" customHeight="1" spans="1:22">
      <c r="A8" s="42">
        <v>223</v>
      </c>
      <c r="B8" s="43" t="s">
        <v>1586</v>
      </c>
      <c r="C8" s="35">
        <v>1</v>
      </c>
      <c r="D8" s="43"/>
      <c r="E8" s="43"/>
      <c r="F8" s="44"/>
      <c r="G8" s="44"/>
      <c r="H8" s="44"/>
      <c r="I8" s="44"/>
      <c r="J8" s="44"/>
      <c r="K8" s="44"/>
      <c r="L8" s="44"/>
      <c r="M8" s="44"/>
      <c r="N8" s="44"/>
      <c r="O8" s="44"/>
      <c r="P8" s="44"/>
      <c r="Q8" s="44"/>
      <c r="R8" s="44"/>
      <c r="S8" s="44"/>
      <c r="T8" s="44"/>
      <c r="U8" s="44"/>
      <c r="V8" s="43"/>
    </row>
    <row r="9" s="26" customFormat="1" ht="18" customHeight="1" spans="1:22">
      <c r="A9" s="42">
        <v>22301</v>
      </c>
      <c r="B9" s="43" t="s">
        <v>1587</v>
      </c>
      <c r="C9" s="35">
        <v>2</v>
      </c>
      <c r="D9" s="43"/>
      <c r="E9" s="43"/>
      <c r="F9" s="44"/>
      <c r="G9" s="44"/>
      <c r="H9" s="44"/>
      <c r="I9" s="44"/>
      <c r="J9" s="44"/>
      <c r="K9" s="44"/>
      <c r="L9" s="44"/>
      <c r="M9" s="44"/>
      <c r="N9" s="44"/>
      <c r="O9" s="44"/>
      <c r="P9" s="44"/>
      <c r="Q9" s="44"/>
      <c r="R9" s="44"/>
      <c r="S9" s="44"/>
      <c r="T9" s="44"/>
      <c r="U9" s="44"/>
      <c r="V9" s="43"/>
    </row>
    <row r="10" s="26" customFormat="1" ht="18" customHeight="1" spans="1:22">
      <c r="A10" s="42">
        <v>2230101</v>
      </c>
      <c r="B10" s="43" t="s">
        <v>1588</v>
      </c>
      <c r="C10" s="35">
        <v>3</v>
      </c>
      <c r="D10" s="43"/>
      <c r="E10" s="43"/>
      <c r="F10" s="44"/>
      <c r="G10" s="44"/>
      <c r="H10" s="44"/>
      <c r="I10" s="44"/>
      <c r="J10" s="44"/>
      <c r="K10" s="44"/>
      <c r="L10" s="44"/>
      <c r="M10" s="44"/>
      <c r="N10" s="44"/>
      <c r="O10" s="44"/>
      <c r="P10" s="44"/>
      <c r="Q10" s="44"/>
      <c r="R10" s="44"/>
      <c r="S10" s="44"/>
      <c r="T10" s="44"/>
      <c r="U10" s="44"/>
      <c r="V10" s="43"/>
    </row>
    <row r="11" s="26" customFormat="1" ht="18" customHeight="1" spans="1:22">
      <c r="A11" s="42">
        <v>2230102</v>
      </c>
      <c r="B11" s="43" t="s">
        <v>1589</v>
      </c>
      <c r="C11" s="35">
        <v>4</v>
      </c>
      <c r="D11" s="43"/>
      <c r="E11" s="43"/>
      <c r="F11" s="44"/>
      <c r="G11" s="44"/>
      <c r="H11" s="44"/>
      <c r="I11" s="44"/>
      <c r="J11" s="44"/>
      <c r="K11" s="44"/>
      <c r="L11" s="44"/>
      <c r="M11" s="44"/>
      <c r="N11" s="44"/>
      <c r="O11" s="44"/>
      <c r="P11" s="44"/>
      <c r="Q11" s="44"/>
      <c r="R11" s="44"/>
      <c r="S11" s="44"/>
      <c r="T11" s="44"/>
      <c r="U11" s="44"/>
      <c r="V11" s="43"/>
    </row>
    <row r="12" s="26" customFormat="1" ht="18" customHeight="1" spans="1:22">
      <c r="A12" s="42">
        <v>2230103</v>
      </c>
      <c r="B12" s="43" t="s">
        <v>1590</v>
      </c>
      <c r="C12" s="35">
        <v>5</v>
      </c>
      <c r="D12" s="43"/>
      <c r="E12" s="43"/>
      <c r="F12" s="44"/>
      <c r="G12" s="44"/>
      <c r="H12" s="44"/>
      <c r="I12" s="44"/>
      <c r="J12" s="44"/>
      <c r="K12" s="44"/>
      <c r="L12" s="44"/>
      <c r="M12" s="44"/>
      <c r="N12" s="44"/>
      <c r="O12" s="44"/>
      <c r="P12" s="44"/>
      <c r="Q12" s="44"/>
      <c r="R12" s="44"/>
      <c r="S12" s="44"/>
      <c r="T12" s="44"/>
      <c r="U12" s="44"/>
      <c r="V12" s="43"/>
    </row>
    <row r="13" s="26" customFormat="1" ht="18" customHeight="1" spans="1:22">
      <c r="A13" s="42"/>
      <c r="B13" s="35" t="s">
        <v>1178</v>
      </c>
      <c r="C13" s="35">
        <v>6</v>
      </c>
      <c r="D13" s="43"/>
      <c r="E13" s="43"/>
      <c r="F13" s="44"/>
      <c r="G13" s="44"/>
      <c r="H13" s="44"/>
      <c r="I13" s="44"/>
      <c r="J13" s="44"/>
      <c r="K13" s="44"/>
      <c r="L13" s="44"/>
      <c r="M13" s="44"/>
      <c r="N13" s="44"/>
      <c r="O13" s="44"/>
      <c r="P13" s="44"/>
      <c r="Q13" s="44"/>
      <c r="R13" s="44"/>
      <c r="S13" s="44"/>
      <c r="T13" s="44"/>
      <c r="U13" s="44"/>
      <c r="V13" s="43"/>
    </row>
    <row r="14" s="26" customFormat="1" ht="18" customHeight="1" spans="1:22">
      <c r="A14" s="42">
        <v>2230199</v>
      </c>
      <c r="B14" s="43" t="s">
        <v>1591</v>
      </c>
      <c r="C14" s="35">
        <v>7</v>
      </c>
      <c r="D14" s="43"/>
      <c r="E14" s="43"/>
      <c r="F14" s="44"/>
      <c r="G14" s="44"/>
      <c r="H14" s="44"/>
      <c r="I14" s="44"/>
      <c r="J14" s="44"/>
      <c r="K14" s="44"/>
      <c r="L14" s="44"/>
      <c r="M14" s="44"/>
      <c r="N14" s="44"/>
      <c r="O14" s="44"/>
      <c r="P14" s="44"/>
      <c r="Q14" s="44"/>
      <c r="R14" s="44"/>
      <c r="S14" s="44"/>
      <c r="T14" s="44"/>
      <c r="U14" s="44"/>
      <c r="V14" s="43"/>
    </row>
    <row r="15" s="26" customFormat="1" ht="18" customHeight="1" spans="1:22">
      <c r="A15" s="42">
        <v>22302</v>
      </c>
      <c r="B15" s="43" t="s">
        <v>1592</v>
      </c>
      <c r="C15" s="35">
        <v>8</v>
      </c>
      <c r="D15" s="43"/>
      <c r="E15" s="44"/>
      <c r="F15" s="44"/>
      <c r="G15" s="44"/>
      <c r="H15" s="44"/>
      <c r="I15" s="44"/>
      <c r="J15" s="44"/>
      <c r="K15" s="44"/>
      <c r="L15" s="44"/>
      <c r="M15" s="44"/>
      <c r="N15" s="44"/>
      <c r="O15" s="44"/>
      <c r="P15" s="44"/>
      <c r="Q15" s="44"/>
      <c r="R15" s="44"/>
      <c r="S15" s="44"/>
      <c r="T15" s="44"/>
      <c r="U15" s="43"/>
      <c r="V15" s="50"/>
    </row>
    <row r="16" s="26" customFormat="1" ht="18" customHeight="1" spans="1:22">
      <c r="A16" s="42">
        <v>2230201</v>
      </c>
      <c r="B16" s="42" t="s">
        <v>1593</v>
      </c>
      <c r="C16" s="35">
        <v>9</v>
      </c>
      <c r="D16" s="35"/>
      <c r="E16" s="43"/>
      <c r="F16" s="43"/>
      <c r="G16" s="43"/>
      <c r="H16" s="43"/>
      <c r="I16" s="43"/>
      <c r="J16" s="43"/>
      <c r="K16" s="43"/>
      <c r="L16" s="43"/>
      <c r="M16" s="43"/>
      <c r="N16" s="43"/>
      <c r="O16" s="43"/>
      <c r="P16" s="43"/>
      <c r="Q16" s="43"/>
      <c r="R16" s="43"/>
      <c r="S16" s="43"/>
      <c r="T16" s="43"/>
      <c r="U16" s="43"/>
      <c r="V16" s="50"/>
    </row>
    <row r="17" s="26" customFormat="1" ht="18" customHeight="1" spans="1:22">
      <c r="A17" s="42">
        <v>2230202</v>
      </c>
      <c r="B17" s="43" t="s">
        <v>1594</v>
      </c>
      <c r="C17" s="35">
        <v>10</v>
      </c>
      <c r="D17" s="43"/>
      <c r="E17" s="43"/>
      <c r="F17" s="43"/>
      <c r="G17" s="43"/>
      <c r="H17" s="43"/>
      <c r="I17" s="43"/>
      <c r="J17" s="43"/>
      <c r="K17" s="43"/>
      <c r="L17" s="43"/>
      <c r="M17" s="43"/>
      <c r="N17" s="43"/>
      <c r="O17" s="43"/>
      <c r="P17" s="43"/>
      <c r="Q17" s="43"/>
      <c r="R17" s="43"/>
      <c r="S17" s="43"/>
      <c r="T17" s="43"/>
      <c r="U17" s="43"/>
      <c r="V17" s="50"/>
    </row>
    <row r="18" s="26" customFormat="1" ht="18" customHeight="1" spans="1:22">
      <c r="A18" s="42">
        <v>2230203</v>
      </c>
      <c r="B18" s="42" t="s">
        <v>1595</v>
      </c>
      <c r="C18" s="35">
        <v>11</v>
      </c>
      <c r="D18" s="35"/>
      <c r="E18" s="43"/>
      <c r="F18" s="43"/>
      <c r="G18" s="43"/>
      <c r="H18" s="43"/>
      <c r="I18" s="43"/>
      <c r="J18" s="43"/>
      <c r="K18" s="43"/>
      <c r="L18" s="43"/>
      <c r="M18" s="43"/>
      <c r="N18" s="43"/>
      <c r="O18" s="43"/>
      <c r="P18" s="43"/>
      <c r="Q18" s="43"/>
      <c r="R18" s="43"/>
      <c r="S18" s="43"/>
      <c r="T18" s="43"/>
      <c r="U18" s="43"/>
      <c r="V18" s="50"/>
    </row>
    <row r="19" s="26" customFormat="1" ht="18" customHeight="1" spans="1:22">
      <c r="A19" s="42"/>
      <c r="B19" s="35" t="s">
        <v>1178</v>
      </c>
      <c r="C19" s="35">
        <v>12</v>
      </c>
      <c r="D19" s="35"/>
      <c r="E19" s="43"/>
      <c r="F19" s="43"/>
      <c r="G19" s="43"/>
      <c r="H19" s="43"/>
      <c r="I19" s="43"/>
      <c r="J19" s="43"/>
      <c r="K19" s="43"/>
      <c r="L19" s="43"/>
      <c r="M19" s="43"/>
      <c r="N19" s="43"/>
      <c r="O19" s="43"/>
      <c r="P19" s="43"/>
      <c r="Q19" s="43"/>
      <c r="R19" s="43"/>
      <c r="S19" s="43"/>
      <c r="T19" s="43"/>
      <c r="U19" s="43"/>
      <c r="V19" s="50"/>
    </row>
    <row r="20" s="26" customFormat="1" ht="18" customHeight="1" spans="1:22">
      <c r="A20" s="42">
        <v>2230299</v>
      </c>
      <c r="B20" s="43" t="s">
        <v>1596</v>
      </c>
      <c r="C20" s="35">
        <v>13</v>
      </c>
      <c r="D20" s="43"/>
      <c r="E20" s="43"/>
      <c r="F20" s="43"/>
      <c r="G20" s="43"/>
      <c r="H20" s="43"/>
      <c r="I20" s="43"/>
      <c r="J20" s="43"/>
      <c r="K20" s="43"/>
      <c r="L20" s="43"/>
      <c r="M20" s="43"/>
      <c r="N20" s="43"/>
      <c r="O20" s="43"/>
      <c r="P20" s="43"/>
      <c r="Q20" s="43"/>
      <c r="R20" s="43"/>
      <c r="S20" s="43"/>
      <c r="T20" s="43"/>
      <c r="U20" s="43"/>
      <c r="V20" s="50"/>
    </row>
    <row r="21" s="26" customFormat="1" ht="18" customHeight="1" spans="1:22">
      <c r="A21" s="42">
        <v>22303</v>
      </c>
      <c r="B21" s="42" t="s">
        <v>1597</v>
      </c>
      <c r="C21" s="35">
        <v>14</v>
      </c>
      <c r="D21" s="35"/>
      <c r="E21" s="43"/>
      <c r="F21" s="43"/>
      <c r="G21" s="43"/>
      <c r="H21" s="43"/>
      <c r="I21" s="43"/>
      <c r="J21" s="43"/>
      <c r="K21" s="43"/>
      <c r="L21" s="43"/>
      <c r="M21" s="43"/>
      <c r="N21" s="43"/>
      <c r="O21" s="43"/>
      <c r="P21" s="43"/>
      <c r="Q21" s="43"/>
      <c r="R21" s="43"/>
      <c r="S21" s="43"/>
      <c r="T21" s="43"/>
      <c r="U21" s="43"/>
      <c r="V21" s="50"/>
    </row>
    <row r="22" s="26" customFormat="1" ht="18" customHeight="1" spans="1:22">
      <c r="A22" s="42">
        <v>2230301</v>
      </c>
      <c r="B22" s="42" t="s">
        <v>1598</v>
      </c>
      <c r="C22" s="35">
        <v>15</v>
      </c>
      <c r="D22" s="43"/>
      <c r="E22" s="43"/>
      <c r="F22" s="43"/>
      <c r="G22" s="43"/>
      <c r="H22" s="43"/>
      <c r="I22" s="43"/>
      <c r="J22" s="43"/>
      <c r="K22" s="43"/>
      <c r="L22" s="43"/>
      <c r="M22" s="43"/>
      <c r="N22" s="43"/>
      <c r="O22" s="43"/>
      <c r="P22" s="43"/>
      <c r="Q22" s="43"/>
      <c r="R22" s="43"/>
      <c r="S22" s="43"/>
      <c r="T22" s="43"/>
      <c r="U22" s="43"/>
      <c r="V22" s="50"/>
    </row>
    <row r="23" s="26" customFormat="1" ht="18" customHeight="1" spans="1:22">
      <c r="A23" s="42">
        <v>22304</v>
      </c>
      <c r="B23" s="42" t="s">
        <v>1599</v>
      </c>
      <c r="C23" s="35">
        <v>16</v>
      </c>
      <c r="D23" s="35"/>
      <c r="E23" s="43"/>
      <c r="F23" s="43"/>
      <c r="G23" s="43"/>
      <c r="H23" s="43"/>
      <c r="I23" s="43"/>
      <c r="J23" s="43"/>
      <c r="K23" s="43"/>
      <c r="L23" s="43"/>
      <c r="M23" s="43"/>
      <c r="N23" s="43"/>
      <c r="O23" s="43"/>
      <c r="P23" s="43"/>
      <c r="Q23" s="43"/>
      <c r="R23" s="43"/>
      <c r="S23" s="43"/>
      <c r="T23" s="43"/>
      <c r="U23" s="43"/>
      <c r="V23" s="50"/>
    </row>
    <row r="24" s="26" customFormat="1" ht="18" customHeight="1" spans="1:22">
      <c r="A24" s="42">
        <v>2230401</v>
      </c>
      <c r="B24" s="42" t="s">
        <v>1600</v>
      </c>
      <c r="C24" s="35">
        <v>17</v>
      </c>
      <c r="D24" s="43"/>
      <c r="E24" s="43"/>
      <c r="F24" s="43"/>
      <c r="G24" s="43"/>
      <c r="H24" s="43"/>
      <c r="I24" s="43"/>
      <c r="J24" s="43"/>
      <c r="K24" s="43"/>
      <c r="L24" s="43"/>
      <c r="M24" s="43"/>
      <c r="N24" s="43"/>
      <c r="O24" s="43"/>
      <c r="P24" s="43"/>
      <c r="Q24" s="43"/>
      <c r="R24" s="43"/>
      <c r="S24" s="43"/>
      <c r="T24" s="43"/>
      <c r="U24" s="43"/>
      <c r="V24" s="50"/>
    </row>
    <row r="25" s="26" customFormat="1" ht="18" customHeight="1" spans="1:22">
      <c r="A25" s="42">
        <v>2230402</v>
      </c>
      <c r="B25" s="42" t="s">
        <v>1601</v>
      </c>
      <c r="C25" s="35">
        <v>18</v>
      </c>
      <c r="D25" s="35"/>
      <c r="E25" s="43"/>
      <c r="F25" s="43"/>
      <c r="G25" s="43"/>
      <c r="H25" s="43"/>
      <c r="I25" s="43"/>
      <c r="J25" s="43"/>
      <c r="K25" s="43"/>
      <c r="L25" s="43"/>
      <c r="M25" s="43"/>
      <c r="N25" s="43"/>
      <c r="O25" s="43"/>
      <c r="P25" s="43"/>
      <c r="Q25" s="43"/>
      <c r="R25" s="43"/>
      <c r="S25" s="43"/>
      <c r="T25" s="43"/>
      <c r="U25" s="43"/>
      <c r="V25" s="50"/>
    </row>
    <row r="26" s="26" customFormat="1" ht="18" customHeight="1" spans="1:22">
      <c r="A26" s="42">
        <v>2230499</v>
      </c>
      <c r="B26" s="42" t="s">
        <v>1602</v>
      </c>
      <c r="C26" s="35">
        <v>19</v>
      </c>
      <c r="D26" s="43"/>
      <c r="E26" s="43"/>
      <c r="F26" s="43"/>
      <c r="G26" s="43"/>
      <c r="H26" s="43"/>
      <c r="I26" s="43"/>
      <c r="J26" s="43"/>
      <c r="K26" s="43"/>
      <c r="L26" s="43"/>
      <c r="M26" s="43"/>
      <c r="N26" s="43"/>
      <c r="O26" s="43"/>
      <c r="P26" s="43"/>
      <c r="Q26" s="43"/>
      <c r="R26" s="43"/>
      <c r="S26" s="43"/>
      <c r="T26" s="43"/>
      <c r="U26" s="43"/>
      <c r="V26" s="50"/>
    </row>
    <row r="27" s="26" customFormat="1" ht="18" customHeight="1" spans="1:22">
      <c r="A27" s="42">
        <v>22399</v>
      </c>
      <c r="B27" s="42" t="s">
        <v>1603</v>
      </c>
      <c r="C27" s="35">
        <v>20</v>
      </c>
      <c r="D27" s="35"/>
      <c r="E27" s="43"/>
      <c r="F27" s="43"/>
      <c r="G27" s="43"/>
      <c r="H27" s="43"/>
      <c r="I27" s="43"/>
      <c r="J27" s="43"/>
      <c r="K27" s="43"/>
      <c r="L27" s="43"/>
      <c r="M27" s="43"/>
      <c r="N27" s="43"/>
      <c r="O27" s="43"/>
      <c r="P27" s="43"/>
      <c r="Q27" s="43"/>
      <c r="R27" s="43"/>
      <c r="S27" s="43"/>
      <c r="T27" s="43"/>
      <c r="U27" s="43"/>
      <c r="V27" s="50"/>
    </row>
    <row r="28" s="26" customFormat="1" ht="18" customHeight="1" spans="1:22">
      <c r="A28" s="42">
        <v>2239901</v>
      </c>
      <c r="B28" s="42" t="s">
        <v>1604</v>
      </c>
      <c r="C28" s="35">
        <v>21</v>
      </c>
      <c r="D28" s="43"/>
      <c r="E28" s="43"/>
      <c r="F28" s="43"/>
      <c r="G28" s="43"/>
      <c r="H28" s="43"/>
      <c r="I28" s="43"/>
      <c r="J28" s="43"/>
      <c r="K28" s="43"/>
      <c r="L28" s="43"/>
      <c r="M28" s="43"/>
      <c r="N28" s="43"/>
      <c r="O28" s="43"/>
      <c r="P28" s="43"/>
      <c r="Q28" s="43"/>
      <c r="R28" s="43"/>
      <c r="S28" s="43"/>
      <c r="T28" s="43"/>
      <c r="U28" s="43"/>
      <c r="V28" s="50"/>
    </row>
    <row r="29" s="26" customFormat="1" ht="18" customHeight="1" spans="1:22">
      <c r="A29" s="42"/>
      <c r="B29" s="45" t="s">
        <v>1605</v>
      </c>
      <c r="C29" s="35">
        <v>22</v>
      </c>
      <c r="D29" s="45"/>
      <c r="E29" s="45"/>
      <c r="F29" s="43"/>
      <c r="G29" s="43"/>
      <c r="H29" s="43"/>
      <c r="I29" s="43"/>
      <c r="J29" s="43"/>
      <c r="K29" s="43"/>
      <c r="L29" s="43"/>
      <c r="M29" s="43"/>
      <c r="N29" s="43"/>
      <c r="O29" s="43"/>
      <c r="P29" s="43"/>
      <c r="Q29" s="43"/>
      <c r="R29" s="43"/>
      <c r="S29" s="43"/>
      <c r="T29" s="43"/>
      <c r="U29" s="43"/>
      <c r="V29" s="43"/>
    </row>
    <row r="30" s="26" customFormat="1" ht="18" customHeight="1" spans="1:22">
      <c r="A30" s="42"/>
      <c r="B30" s="45" t="s">
        <v>1606</v>
      </c>
      <c r="C30" s="35">
        <v>23</v>
      </c>
      <c r="D30" s="35"/>
      <c r="E30" s="43"/>
      <c r="F30" s="46" t="s">
        <v>1607</v>
      </c>
      <c r="G30" s="43"/>
      <c r="H30" s="46" t="s">
        <v>1607</v>
      </c>
      <c r="I30" s="43"/>
      <c r="J30" s="46" t="s">
        <v>1607</v>
      </c>
      <c r="K30" s="43"/>
      <c r="L30" s="46" t="s">
        <v>1607</v>
      </c>
      <c r="M30" s="43"/>
      <c r="N30" s="43"/>
      <c r="O30" s="46" t="s">
        <v>1607</v>
      </c>
      <c r="P30" s="43"/>
      <c r="Q30" s="46" t="s">
        <v>1607</v>
      </c>
      <c r="R30" s="43"/>
      <c r="S30" s="46" t="s">
        <v>1607</v>
      </c>
      <c r="T30" s="43"/>
      <c r="U30" s="46" t="s">
        <v>1607</v>
      </c>
      <c r="V30" s="50"/>
    </row>
    <row r="31" s="26" customFormat="1" ht="18" customHeight="1" spans="1:22">
      <c r="A31" s="42"/>
      <c r="B31" s="45" t="s">
        <v>1608</v>
      </c>
      <c r="C31" s="35">
        <v>24</v>
      </c>
      <c r="D31" s="35"/>
      <c r="E31" s="35"/>
      <c r="F31" s="43"/>
      <c r="G31" s="43"/>
      <c r="H31" s="43"/>
      <c r="I31" s="43"/>
      <c r="J31" s="43"/>
      <c r="K31" s="43"/>
      <c r="L31" s="43"/>
      <c r="M31" s="43"/>
      <c r="N31" s="43"/>
      <c r="O31" s="43"/>
      <c r="P31" s="43"/>
      <c r="Q31" s="43"/>
      <c r="R31" s="43"/>
      <c r="S31" s="43"/>
      <c r="T31" s="43"/>
      <c r="U31" s="43"/>
      <c r="V31" s="43"/>
    </row>
    <row r="32" s="26" customFormat="1" ht="18" customHeight="1" spans="1:3">
      <c r="A32" s="47" t="s">
        <v>1609</v>
      </c>
      <c r="C32" s="28"/>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1" verticalCentered="1"/>
  <pageMargins left="0.16" right="0.16" top="0.35" bottom="0.24" header="0.31" footer="0.2"/>
  <pageSetup paperSize="9" scale="73"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E13" sqref="E13"/>
    </sheetView>
  </sheetViews>
  <sheetFormatPr defaultColWidth="9" defaultRowHeight="14.25" outlineLevelRow="4"/>
  <cols>
    <col min="1" max="1" width="16" style="13" customWidth="1"/>
    <col min="2" max="9" width="8.76666666666667" style="13" customWidth="1"/>
    <col min="10" max="10" width="8.79166666666667" style="13" customWidth="1"/>
    <col min="11" max="16380" width="9" style="13"/>
  </cols>
  <sheetData>
    <row r="1" s="13" customFormat="1" ht="19.55" customHeight="1" spans="1:9">
      <c r="A1" s="14" t="s">
        <v>1610</v>
      </c>
      <c r="B1" s="14"/>
      <c r="C1" s="14"/>
      <c r="D1" s="14"/>
      <c r="E1" s="14"/>
      <c r="F1" s="14"/>
      <c r="G1" s="14"/>
      <c r="H1" s="14"/>
      <c r="I1" s="14"/>
    </row>
    <row r="2" s="13" customFormat="1" ht="22.6" customHeight="1" spans="1:9">
      <c r="A2" s="15"/>
      <c r="B2" s="16"/>
      <c r="C2" s="16"/>
      <c r="D2" s="16"/>
      <c r="E2" s="17"/>
      <c r="F2" s="17"/>
      <c r="H2" s="18" t="s">
        <v>1611</v>
      </c>
      <c r="I2" s="18"/>
    </row>
    <row r="3" s="13" customFormat="1" ht="38" customHeight="1" spans="1:9">
      <c r="A3" s="19" t="s">
        <v>1612</v>
      </c>
      <c r="B3" s="20" t="s">
        <v>1613</v>
      </c>
      <c r="C3" s="20"/>
      <c r="D3" s="20" t="s">
        <v>1614</v>
      </c>
      <c r="E3" s="20"/>
      <c r="F3" s="20" t="s">
        <v>1615</v>
      </c>
      <c r="G3" s="20"/>
      <c r="H3" s="21" t="s">
        <v>1616</v>
      </c>
      <c r="I3" s="21"/>
    </row>
    <row r="4" s="13" customFormat="1" ht="26.35" customHeight="1" spans="1:9">
      <c r="A4" s="19"/>
      <c r="B4" s="22" t="s">
        <v>1557</v>
      </c>
      <c r="C4" s="22" t="s">
        <v>1617</v>
      </c>
      <c r="D4" s="22" t="s">
        <v>1557</v>
      </c>
      <c r="E4" s="22" t="s">
        <v>1617</v>
      </c>
      <c r="F4" s="22" t="s">
        <v>1557</v>
      </c>
      <c r="G4" s="22" t="s">
        <v>1617</v>
      </c>
      <c r="H4" s="22" t="s">
        <v>1557</v>
      </c>
      <c r="I4" s="22" t="s">
        <v>1617</v>
      </c>
    </row>
    <row r="5" s="13" customFormat="1" ht="32" customHeight="1" spans="1:9">
      <c r="A5" s="23" t="s">
        <v>1618</v>
      </c>
      <c r="B5" s="24">
        <v>24.21</v>
      </c>
      <c r="C5" s="24">
        <v>24.21</v>
      </c>
      <c r="D5" s="24">
        <v>18.18</v>
      </c>
      <c r="E5" s="24">
        <v>18.18</v>
      </c>
      <c r="F5" s="24">
        <v>24.21</v>
      </c>
      <c r="G5" s="24">
        <v>24.21</v>
      </c>
      <c r="H5" s="24">
        <v>0</v>
      </c>
      <c r="I5" s="24">
        <v>0</v>
      </c>
    </row>
  </sheetData>
  <mergeCells count="8">
    <mergeCell ref="A1:I1"/>
    <mergeCell ref="B2:D2"/>
    <mergeCell ref="H2:I2"/>
    <mergeCell ref="B3:C3"/>
    <mergeCell ref="D3:E3"/>
    <mergeCell ref="F3:G3"/>
    <mergeCell ref="H3:I3"/>
    <mergeCell ref="A3:A4"/>
  </mergeCells>
  <pageMargins left="0.75" right="0.75" top="1" bottom="1" header="0.51" footer="0.51"/>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2" sqref="A2"/>
    </sheetView>
  </sheetViews>
  <sheetFormatPr defaultColWidth="9" defaultRowHeight="14.25" outlineLevelRow="4"/>
  <cols>
    <col min="1" max="1" width="16" style="13" customWidth="1"/>
    <col min="2" max="9" width="8.76666666666667" style="13" customWidth="1"/>
    <col min="10" max="10" width="8.79166666666667" style="13" customWidth="1"/>
    <col min="11" max="16380" width="9" style="13"/>
  </cols>
  <sheetData>
    <row r="1" s="13" customFormat="1" ht="19.55" customHeight="1" spans="1:9">
      <c r="A1" s="14" t="s">
        <v>1619</v>
      </c>
      <c r="B1" s="14"/>
      <c r="C1" s="14"/>
      <c r="D1" s="14"/>
      <c r="E1" s="14"/>
      <c r="F1" s="14"/>
      <c r="G1" s="14"/>
      <c r="H1" s="14"/>
      <c r="I1" s="14"/>
    </row>
    <row r="2" s="13" customFormat="1" ht="22.6" customHeight="1" spans="1:9">
      <c r="A2" s="15"/>
      <c r="B2" s="16"/>
      <c r="C2" s="16"/>
      <c r="D2" s="16"/>
      <c r="E2" s="17"/>
      <c r="F2" s="17"/>
      <c r="H2" s="18" t="s">
        <v>1611</v>
      </c>
      <c r="I2" s="18"/>
    </row>
    <row r="3" s="13" customFormat="1" ht="22.75" customHeight="1" spans="1:9">
      <c r="A3" s="19" t="s">
        <v>1612</v>
      </c>
      <c r="B3" s="20" t="s">
        <v>1613</v>
      </c>
      <c r="C3" s="20"/>
      <c r="D3" s="20" t="s">
        <v>1614</v>
      </c>
      <c r="E3" s="20"/>
      <c r="F3" s="20" t="s">
        <v>1615</v>
      </c>
      <c r="G3" s="20"/>
      <c r="H3" s="21" t="s">
        <v>1616</v>
      </c>
      <c r="I3" s="21"/>
    </row>
    <row r="4" s="13" customFormat="1" ht="26.35" customHeight="1" spans="1:9">
      <c r="A4" s="19"/>
      <c r="B4" s="22" t="s">
        <v>1557</v>
      </c>
      <c r="C4" s="22" t="s">
        <v>1620</v>
      </c>
      <c r="D4" s="22" t="s">
        <v>1557</v>
      </c>
      <c r="E4" s="22" t="s">
        <v>1621</v>
      </c>
      <c r="F4" s="22" t="s">
        <v>1557</v>
      </c>
      <c r="G4" s="22" t="s">
        <v>1620</v>
      </c>
      <c r="H4" s="22" t="s">
        <v>1557</v>
      </c>
      <c r="I4" s="25" t="s">
        <v>1620</v>
      </c>
    </row>
    <row r="5" s="13" customFormat="1" ht="22.75" customHeight="1" spans="1:9">
      <c r="A5" s="23" t="s">
        <v>1618</v>
      </c>
      <c r="B5" s="24">
        <v>0.6</v>
      </c>
      <c r="C5" s="24">
        <v>0.6</v>
      </c>
      <c r="D5" s="24">
        <v>0.04</v>
      </c>
      <c r="E5" s="24">
        <v>0.04</v>
      </c>
      <c r="F5" s="24">
        <v>0.6</v>
      </c>
      <c r="G5" s="24">
        <v>0.6</v>
      </c>
      <c r="H5" s="24">
        <v>0</v>
      </c>
      <c r="I5" s="24">
        <v>0</v>
      </c>
    </row>
  </sheetData>
  <mergeCells count="8">
    <mergeCell ref="A1:I1"/>
    <mergeCell ref="B2:D2"/>
    <mergeCell ref="H2:I2"/>
    <mergeCell ref="B3:C3"/>
    <mergeCell ref="D3:E3"/>
    <mergeCell ref="F3:G3"/>
    <mergeCell ref="H3:I3"/>
    <mergeCell ref="A3:A4"/>
  </mergeCells>
  <pageMargins left="0.75" right="0.75" top="1" bottom="1" header="0.51" footer="0.51"/>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showGridLines="0" showZeros="0" tabSelected="1" workbookViewId="0">
      <selection activeCell="K6" sqref="K6"/>
    </sheetView>
  </sheetViews>
  <sheetFormatPr defaultColWidth="6.875" defaultRowHeight="11.25" outlineLevelCol="6"/>
  <cols>
    <col min="1" max="1" width="31" style="1" customWidth="1"/>
    <col min="2" max="7" width="15.625" style="1" customWidth="1"/>
    <col min="8" max="16384" width="6.875" style="1"/>
  </cols>
  <sheetData>
    <row r="1" ht="18" customHeight="1" spans="1:7">
      <c r="A1" s="2"/>
      <c r="B1" s="3"/>
      <c r="C1" s="3"/>
      <c r="D1" s="3"/>
      <c r="E1" s="3"/>
      <c r="F1" s="3"/>
      <c r="G1" s="3"/>
    </row>
    <row r="2" ht="27" customHeight="1" spans="1:7">
      <c r="A2" s="4" t="s">
        <v>1622</v>
      </c>
      <c r="B2" s="4"/>
      <c r="C2" s="4"/>
      <c r="D2" s="4"/>
      <c r="E2" s="4"/>
      <c r="F2" s="4"/>
      <c r="G2" s="4"/>
    </row>
    <row r="3" ht="22.5" customHeight="1" spans="1:7">
      <c r="A3" s="5" t="s">
        <v>1623</v>
      </c>
      <c r="B3" s="6"/>
      <c r="C3" s="6"/>
      <c r="D3" s="6"/>
      <c r="E3" s="6"/>
      <c r="F3" s="6"/>
      <c r="G3" s="7" t="s">
        <v>1052</v>
      </c>
    </row>
    <row r="4" ht="25.5" customHeight="1" spans="1:7">
      <c r="A4" s="8" t="s">
        <v>1624</v>
      </c>
      <c r="B4" s="8" t="s">
        <v>1625</v>
      </c>
      <c r="C4" s="8"/>
      <c r="D4" s="8"/>
      <c r="E4" s="8"/>
      <c r="F4" s="8"/>
      <c r="G4" s="8"/>
    </row>
    <row r="5" ht="25.5" customHeight="1" spans="1:7">
      <c r="A5" s="8"/>
      <c r="B5" s="8" t="s">
        <v>1557</v>
      </c>
      <c r="C5" s="8" t="s">
        <v>1626</v>
      </c>
      <c r="D5" s="8" t="s">
        <v>1627</v>
      </c>
      <c r="E5" s="9" t="s">
        <v>1628</v>
      </c>
      <c r="F5" s="9"/>
      <c r="G5" s="8" t="s">
        <v>1629</v>
      </c>
    </row>
    <row r="6" ht="27.75" customHeight="1" spans="1:7">
      <c r="A6" s="8"/>
      <c r="B6" s="8"/>
      <c r="C6" s="8"/>
      <c r="D6" s="8"/>
      <c r="E6" s="8" t="s">
        <v>1630</v>
      </c>
      <c r="F6" s="8" t="s">
        <v>1631</v>
      </c>
      <c r="G6" s="8"/>
    </row>
    <row r="7" s="1" customFormat="1" ht="30" customHeight="1" spans="1:7">
      <c r="A7" s="8" t="s">
        <v>1582</v>
      </c>
      <c r="B7" s="10">
        <v>759</v>
      </c>
      <c r="C7" s="10">
        <f>C8</f>
        <v>300</v>
      </c>
      <c r="D7" s="10">
        <f>D8</f>
        <v>459</v>
      </c>
      <c r="E7" s="10">
        <f>E8</f>
        <v>0</v>
      </c>
      <c r="F7" s="10">
        <f>F8</f>
        <v>459</v>
      </c>
      <c r="G7" s="10">
        <f>G8</f>
        <v>0</v>
      </c>
    </row>
    <row r="8" ht="30" customHeight="1" spans="1:7">
      <c r="A8" s="11" t="s">
        <v>1177</v>
      </c>
      <c r="B8" s="12">
        <v>759</v>
      </c>
      <c r="C8" s="12">
        <v>300</v>
      </c>
      <c r="D8" s="12">
        <v>459</v>
      </c>
      <c r="E8" s="12">
        <v>0</v>
      </c>
      <c r="F8" s="12">
        <v>459</v>
      </c>
      <c r="G8" s="12">
        <v>0</v>
      </c>
    </row>
    <row r="9" ht="18" customHeight="1" spans="1:1">
      <c r="A9" s="2" t="s">
        <v>1632</v>
      </c>
    </row>
    <row r="10" ht="18" customHeight="1" spans="1:1">
      <c r="A10" s="2" t="s">
        <v>1633</v>
      </c>
    </row>
    <row r="11" ht="18" customHeight="1" spans="1:1">
      <c r="A11" s="2" t="s">
        <v>1634</v>
      </c>
    </row>
    <row r="12" ht="21.75" customHeight="1"/>
    <row r="13" ht="12.75" customHeight="1"/>
    <row r="14" ht="12.75" customHeight="1"/>
    <row r="15" ht="12.75" customHeight="1"/>
    <row r="16" ht="12.75" customHeight="1"/>
    <row r="17" ht="12.75" customHeight="1"/>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7"/>
  <sheetViews>
    <sheetView workbookViewId="0">
      <selection activeCell="A1" sqref="A1"/>
    </sheetView>
  </sheetViews>
  <sheetFormatPr defaultColWidth="9" defaultRowHeight="20.1" customHeight="1" outlineLevelCol="4"/>
  <cols>
    <col min="1" max="1" width="41.75" style="275" customWidth="1"/>
    <col min="2" max="2" width="17.75" style="275" customWidth="1"/>
    <col min="3" max="3" width="17.875" style="276" customWidth="1"/>
    <col min="4" max="4" width="16.125" style="275" customWidth="1"/>
    <col min="5" max="5" width="15.5" style="275" customWidth="1"/>
    <col min="6" max="6" width="16.25" style="275" customWidth="1"/>
    <col min="7" max="16384" width="9" style="275"/>
  </cols>
  <sheetData>
    <row r="1" ht="27" customHeight="1" spans="1:5">
      <c r="A1" s="277"/>
      <c r="E1" s="278" t="s">
        <v>32</v>
      </c>
    </row>
    <row r="2" ht="27" customHeight="1" spans="1:5">
      <c r="A2" s="279" t="s">
        <v>34</v>
      </c>
      <c r="B2" s="279"/>
      <c r="C2" s="280"/>
      <c r="D2" s="279"/>
      <c r="E2" s="279"/>
    </row>
    <row r="3" ht="27" customHeight="1" spans="5:5">
      <c r="E3" s="278" t="s">
        <v>1</v>
      </c>
    </row>
    <row r="4" ht="35.25" customHeight="1" spans="1:5">
      <c r="A4" s="281" t="s">
        <v>35</v>
      </c>
      <c r="B4" s="282" t="s">
        <v>36</v>
      </c>
      <c r="C4" s="283" t="s">
        <v>37</v>
      </c>
      <c r="D4" s="282" t="s">
        <v>38</v>
      </c>
      <c r="E4" s="281" t="s">
        <v>39</v>
      </c>
    </row>
    <row r="5" customHeight="1" spans="1:5">
      <c r="A5" s="190" t="s">
        <v>40</v>
      </c>
      <c r="B5" s="284">
        <f>B6+B18+B27+B38+B50+B61+B72+B84+B93+B106+B116+B125+B136+B150+B157+B165+B171+B178+B185+B192+B199+B205+B213+B219+B225+B231+B248</f>
        <v>47557</v>
      </c>
      <c r="C5" s="285">
        <f>C6+C18+C27+C38+C50+C61+C72+C84+C93+C106+C116+C125+C136+C150+C157+C165+C171+C178+C185+C192+C199+C205+C213+C219+C225+C231+C248</f>
        <v>47426</v>
      </c>
      <c r="D5" s="141">
        <f>C5/B5</f>
        <v>0.997245410770234</v>
      </c>
      <c r="E5" s="286"/>
    </row>
    <row r="6" customHeight="1" spans="1:5">
      <c r="A6" s="287" t="s">
        <v>41</v>
      </c>
      <c r="B6" s="141">
        <f>SUM(B7:B17)</f>
        <v>799</v>
      </c>
      <c r="C6" s="288">
        <f>SUM(C7:C17)</f>
        <v>1332</v>
      </c>
      <c r="D6" s="141">
        <f t="shared" ref="D6:D69" si="0">C6/B6</f>
        <v>1.66708385481852</v>
      </c>
      <c r="E6" s="286"/>
    </row>
    <row r="7" customHeight="1" spans="1:5">
      <c r="A7" s="287" t="s">
        <v>42</v>
      </c>
      <c r="B7" s="251">
        <v>401</v>
      </c>
      <c r="C7" s="289">
        <v>952</v>
      </c>
      <c r="D7" s="141">
        <f t="shared" si="0"/>
        <v>2.37406483790524</v>
      </c>
      <c r="E7" s="286"/>
    </row>
    <row r="8" customHeight="1" spans="1:5">
      <c r="A8" s="287" t="s">
        <v>43</v>
      </c>
      <c r="B8" s="251">
        <v>67</v>
      </c>
      <c r="C8" s="289">
        <v>191</v>
      </c>
      <c r="D8" s="141">
        <f t="shared" si="0"/>
        <v>2.85074626865672</v>
      </c>
      <c r="E8" s="286"/>
    </row>
    <row r="9" customHeight="1" spans="1:5">
      <c r="A9" s="290" t="s">
        <v>44</v>
      </c>
      <c r="B9" s="251">
        <v>0</v>
      </c>
      <c r="C9" s="289">
        <v>0</v>
      </c>
      <c r="D9" s="141" t="e">
        <f t="shared" si="0"/>
        <v>#DIV/0!</v>
      </c>
      <c r="E9" s="286"/>
    </row>
    <row r="10" customHeight="1" spans="1:5">
      <c r="A10" s="290" t="s">
        <v>45</v>
      </c>
      <c r="B10" s="251">
        <v>100</v>
      </c>
      <c r="C10" s="289">
        <v>182</v>
      </c>
      <c r="D10" s="141">
        <f t="shared" si="0"/>
        <v>1.82</v>
      </c>
      <c r="E10" s="286"/>
    </row>
    <row r="11" customHeight="1" spans="1:5">
      <c r="A11" s="290" t="s">
        <v>46</v>
      </c>
      <c r="B11" s="251">
        <v>0</v>
      </c>
      <c r="C11" s="289">
        <v>0</v>
      </c>
      <c r="D11" s="141" t="e">
        <f t="shared" si="0"/>
        <v>#DIV/0!</v>
      </c>
      <c r="E11" s="286"/>
    </row>
    <row r="12" customHeight="1" spans="1:5">
      <c r="A12" s="190" t="s">
        <v>47</v>
      </c>
      <c r="B12" s="251">
        <v>35</v>
      </c>
      <c r="C12" s="289">
        <v>0</v>
      </c>
      <c r="D12" s="141">
        <f t="shared" si="0"/>
        <v>0</v>
      </c>
      <c r="E12" s="286"/>
    </row>
    <row r="13" customHeight="1" spans="1:5">
      <c r="A13" s="190" t="s">
        <v>48</v>
      </c>
      <c r="B13" s="251">
        <v>8</v>
      </c>
      <c r="C13" s="289">
        <v>0</v>
      </c>
      <c r="D13" s="141">
        <f t="shared" si="0"/>
        <v>0</v>
      </c>
      <c r="E13" s="286"/>
    </row>
    <row r="14" customHeight="1" spans="1:5">
      <c r="A14" s="190" t="s">
        <v>49</v>
      </c>
      <c r="B14" s="251">
        <v>133</v>
      </c>
      <c r="C14" s="289">
        <v>7</v>
      </c>
      <c r="D14" s="141">
        <f t="shared" si="0"/>
        <v>0.0526315789473684</v>
      </c>
      <c r="E14" s="286"/>
    </row>
    <row r="15" customHeight="1" spans="1:5">
      <c r="A15" s="190" t="s">
        <v>50</v>
      </c>
      <c r="B15" s="251">
        <v>3</v>
      </c>
      <c r="C15" s="289"/>
      <c r="D15" s="141">
        <f t="shared" si="0"/>
        <v>0</v>
      </c>
      <c r="E15" s="286"/>
    </row>
    <row r="16" customHeight="1" spans="1:5">
      <c r="A16" s="190" t="s">
        <v>51</v>
      </c>
      <c r="B16" s="251">
        <v>0</v>
      </c>
      <c r="C16" s="289"/>
      <c r="D16" s="141" t="e">
        <f t="shared" si="0"/>
        <v>#DIV/0!</v>
      </c>
      <c r="E16" s="286"/>
    </row>
    <row r="17" customHeight="1" spans="1:5">
      <c r="A17" s="190" t="s">
        <v>52</v>
      </c>
      <c r="B17" s="251">
        <v>52</v>
      </c>
      <c r="C17" s="289"/>
      <c r="D17" s="141">
        <f t="shared" si="0"/>
        <v>0</v>
      </c>
      <c r="E17" s="286"/>
    </row>
    <row r="18" customHeight="1" spans="1:5">
      <c r="A18" s="287" t="s">
        <v>53</v>
      </c>
      <c r="B18" s="141">
        <f>SUM(B19:B26)</f>
        <v>1013</v>
      </c>
      <c r="C18" s="288">
        <f>SUM(C19:C26)</f>
        <v>2238</v>
      </c>
      <c r="D18" s="141">
        <f t="shared" si="0"/>
        <v>2.20927936821323</v>
      </c>
      <c r="E18" s="286"/>
    </row>
    <row r="19" customHeight="1" spans="1:5">
      <c r="A19" s="287" t="s">
        <v>42</v>
      </c>
      <c r="B19" s="251">
        <v>318</v>
      </c>
      <c r="C19" s="289">
        <v>2083</v>
      </c>
      <c r="D19" s="141">
        <f t="shared" si="0"/>
        <v>6.55031446540881</v>
      </c>
      <c r="E19" s="286"/>
    </row>
    <row r="20" customHeight="1" spans="1:5">
      <c r="A20" s="287" t="s">
        <v>43</v>
      </c>
      <c r="B20" s="251">
        <v>0</v>
      </c>
      <c r="C20" s="289">
        <v>0</v>
      </c>
      <c r="D20" s="141" t="e">
        <f t="shared" si="0"/>
        <v>#DIV/0!</v>
      </c>
      <c r="E20" s="286"/>
    </row>
    <row r="21" customHeight="1" spans="1:5">
      <c r="A21" s="290" t="s">
        <v>44</v>
      </c>
      <c r="B21" s="251">
        <v>0</v>
      </c>
      <c r="C21" s="289">
        <v>0</v>
      </c>
      <c r="D21" s="141" t="e">
        <f t="shared" si="0"/>
        <v>#DIV/0!</v>
      </c>
      <c r="E21" s="286"/>
    </row>
    <row r="22" customHeight="1" spans="1:5">
      <c r="A22" s="290" t="s">
        <v>54</v>
      </c>
      <c r="B22" s="251">
        <v>148</v>
      </c>
      <c r="C22" s="289">
        <v>129</v>
      </c>
      <c r="D22" s="141">
        <f t="shared" si="0"/>
        <v>0.871621621621622</v>
      </c>
      <c r="E22" s="286"/>
    </row>
    <row r="23" customHeight="1" spans="1:5">
      <c r="A23" s="290" t="s">
        <v>55</v>
      </c>
      <c r="B23" s="251">
        <v>6</v>
      </c>
      <c r="C23" s="289">
        <v>20</v>
      </c>
      <c r="D23" s="141">
        <f t="shared" si="0"/>
        <v>3.33333333333333</v>
      </c>
      <c r="E23" s="286"/>
    </row>
    <row r="24" customHeight="1" spans="1:5">
      <c r="A24" s="290" t="s">
        <v>56</v>
      </c>
      <c r="B24" s="251">
        <v>25</v>
      </c>
      <c r="C24" s="289">
        <v>0</v>
      </c>
      <c r="D24" s="141">
        <f t="shared" si="0"/>
        <v>0</v>
      </c>
      <c r="E24" s="286"/>
    </row>
    <row r="25" customHeight="1" spans="1:5">
      <c r="A25" s="290" t="s">
        <v>51</v>
      </c>
      <c r="B25" s="251">
        <v>0</v>
      </c>
      <c r="C25" s="289">
        <v>0</v>
      </c>
      <c r="D25" s="141" t="e">
        <f t="shared" si="0"/>
        <v>#DIV/0!</v>
      </c>
      <c r="E25" s="286"/>
    </row>
    <row r="26" customHeight="1" spans="1:5">
      <c r="A26" s="290" t="s">
        <v>57</v>
      </c>
      <c r="B26" s="251">
        <v>516</v>
      </c>
      <c r="C26" s="289">
        <v>6</v>
      </c>
      <c r="D26" s="141">
        <f t="shared" si="0"/>
        <v>0.0116279069767442</v>
      </c>
      <c r="E26" s="286"/>
    </row>
    <row r="27" customHeight="1" spans="1:5">
      <c r="A27" s="287" t="s">
        <v>58</v>
      </c>
      <c r="B27" s="141">
        <f>SUM(B28:B37)</f>
        <v>23441</v>
      </c>
      <c r="C27" s="288">
        <f>SUM(C28:C37)</f>
        <v>21739</v>
      </c>
      <c r="D27" s="141">
        <f t="shared" si="0"/>
        <v>0.927392176101702</v>
      </c>
      <c r="E27" s="286"/>
    </row>
    <row r="28" customHeight="1" spans="1:5">
      <c r="A28" s="287" t="s">
        <v>42</v>
      </c>
      <c r="B28" s="251">
        <v>14993</v>
      </c>
      <c r="C28" s="289">
        <v>12275</v>
      </c>
      <c r="D28" s="141">
        <f t="shared" si="0"/>
        <v>0.818715400520243</v>
      </c>
      <c r="E28" s="286"/>
    </row>
    <row r="29" customHeight="1" spans="1:5">
      <c r="A29" s="287" t="s">
        <v>43</v>
      </c>
      <c r="B29" s="251">
        <v>2775</v>
      </c>
      <c r="C29" s="289">
        <v>5245</v>
      </c>
      <c r="D29" s="141">
        <f t="shared" si="0"/>
        <v>1.89009009009009</v>
      </c>
      <c r="E29" s="286"/>
    </row>
    <row r="30" customHeight="1" spans="1:5">
      <c r="A30" s="290" t="s">
        <v>44</v>
      </c>
      <c r="B30" s="251">
        <v>222</v>
      </c>
      <c r="C30" s="289"/>
      <c r="D30" s="141">
        <f t="shared" si="0"/>
        <v>0</v>
      </c>
      <c r="E30" s="286"/>
    </row>
    <row r="31" customHeight="1" spans="1:5">
      <c r="A31" s="290" t="s">
        <v>59</v>
      </c>
      <c r="B31" s="251">
        <v>97</v>
      </c>
      <c r="C31" s="289"/>
      <c r="D31" s="141">
        <f t="shared" si="0"/>
        <v>0</v>
      </c>
      <c r="E31" s="286"/>
    </row>
    <row r="32" customHeight="1" spans="1:5">
      <c r="A32" s="290" t="s">
        <v>60</v>
      </c>
      <c r="B32" s="251">
        <v>11</v>
      </c>
      <c r="C32" s="289"/>
      <c r="D32" s="141">
        <f t="shared" si="0"/>
        <v>0</v>
      </c>
      <c r="E32" s="286"/>
    </row>
    <row r="33" customHeight="1" spans="1:5">
      <c r="A33" s="291" t="s">
        <v>61</v>
      </c>
      <c r="B33" s="251">
        <v>164</v>
      </c>
      <c r="C33" s="289">
        <v>189</v>
      </c>
      <c r="D33" s="141">
        <f t="shared" si="0"/>
        <v>1.15243902439024</v>
      </c>
      <c r="E33" s="286"/>
    </row>
    <row r="34" customHeight="1" spans="1:5">
      <c r="A34" s="287" t="s">
        <v>62</v>
      </c>
      <c r="B34" s="251">
        <v>957</v>
      </c>
      <c r="C34" s="289">
        <v>791</v>
      </c>
      <c r="D34" s="141">
        <f t="shared" si="0"/>
        <v>0.826541274817137</v>
      </c>
      <c r="E34" s="286"/>
    </row>
    <row r="35" customHeight="1" spans="1:5">
      <c r="A35" s="290" t="s">
        <v>63</v>
      </c>
      <c r="B35" s="251">
        <v>0</v>
      </c>
      <c r="C35" s="289"/>
      <c r="D35" s="141" t="e">
        <f t="shared" si="0"/>
        <v>#DIV/0!</v>
      </c>
      <c r="E35" s="286"/>
    </row>
    <row r="36" customHeight="1" spans="1:5">
      <c r="A36" s="290" t="s">
        <v>51</v>
      </c>
      <c r="B36" s="251">
        <v>91</v>
      </c>
      <c r="C36" s="289"/>
      <c r="D36" s="141">
        <f t="shared" si="0"/>
        <v>0</v>
      </c>
      <c r="E36" s="286"/>
    </row>
    <row r="37" customHeight="1" spans="1:5">
      <c r="A37" s="290" t="s">
        <v>64</v>
      </c>
      <c r="B37" s="251">
        <v>4131</v>
      </c>
      <c r="C37" s="289">
        <v>3239</v>
      </c>
      <c r="D37" s="141">
        <f t="shared" si="0"/>
        <v>0.784071653352699</v>
      </c>
      <c r="E37" s="286"/>
    </row>
    <row r="38" customHeight="1" spans="1:5">
      <c r="A38" s="287" t="s">
        <v>65</v>
      </c>
      <c r="B38" s="141">
        <f>SUM(B39:B49)</f>
        <v>1489</v>
      </c>
      <c r="C38" s="288">
        <f>SUM(C39:C49)</f>
        <v>1292</v>
      </c>
      <c r="D38" s="141">
        <f t="shared" si="0"/>
        <v>0.867696440564137</v>
      </c>
      <c r="E38" s="286"/>
    </row>
    <row r="39" customHeight="1" spans="1:5">
      <c r="A39" s="287" t="s">
        <v>42</v>
      </c>
      <c r="B39" s="251">
        <v>432</v>
      </c>
      <c r="C39" s="289">
        <v>344</v>
      </c>
      <c r="D39" s="141">
        <f t="shared" si="0"/>
        <v>0.796296296296296</v>
      </c>
      <c r="E39" s="286"/>
    </row>
    <row r="40" customHeight="1" spans="1:5">
      <c r="A40" s="287" t="s">
        <v>43</v>
      </c>
      <c r="B40" s="251">
        <v>5</v>
      </c>
      <c r="C40" s="289"/>
      <c r="D40" s="141">
        <f t="shared" si="0"/>
        <v>0</v>
      </c>
      <c r="E40" s="286"/>
    </row>
    <row r="41" customHeight="1" spans="1:5">
      <c r="A41" s="290" t="s">
        <v>44</v>
      </c>
      <c r="B41" s="251">
        <v>0</v>
      </c>
      <c r="C41" s="289"/>
      <c r="D41" s="141" t="e">
        <f t="shared" si="0"/>
        <v>#DIV/0!</v>
      </c>
      <c r="E41" s="286"/>
    </row>
    <row r="42" customHeight="1" spans="1:5">
      <c r="A42" s="290" t="s">
        <v>66</v>
      </c>
      <c r="B42" s="251">
        <v>0</v>
      </c>
      <c r="C42" s="289"/>
      <c r="D42" s="141" t="e">
        <f t="shared" si="0"/>
        <v>#DIV/0!</v>
      </c>
      <c r="E42" s="286"/>
    </row>
    <row r="43" customHeight="1" spans="1:5">
      <c r="A43" s="290" t="s">
        <v>67</v>
      </c>
      <c r="B43" s="251">
        <v>0</v>
      </c>
      <c r="C43" s="289"/>
      <c r="D43" s="141" t="e">
        <f t="shared" si="0"/>
        <v>#DIV/0!</v>
      </c>
      <c r="E43" s="286"/>
    </row>
    <row r="44" customHeight="1" spans="1:5">
      <c r="A44" s="287" t="s">
        <v>68</v>
      </c>
      <c r="B44" s="251">
        <v>0</v>
      </c>
      <c r="C44" s="289">
        <v>39</v>
      </c>
      <c r="D44" s="141" t="e">
        <f t="shared" si="0"/>
        <v>#DIV/0!</v>
      </c>
      <c r="E44" s="286"/>
    </row>
    <row r="45" customHeight="1" spans="1:5">
      <c r="A45" s="287" t="s">
        <v>69</v>
      </c>
      <c r="B45" s="251">
        <v>0</v>
      </c>
      <c r="C45" s="289"/>
      <c r="D45" s="141" t="e">
        <f t="shared" si="0"/>
        <v>#DIV/0!</v>
      </c>
      <c r="E45" s="286"/>
    </row>
    <row r="46" customHeight="1" spans="1:5">
      <c r="A46" s="287" t="s">
        <v>70</v>
      </c>
      <c r="B46" s="251">
        <v>0</v>
      </c>
      <c r="C46" s="289">
        <v>15</v>
      </c>
      <c r="D46" s="141" t="e">
        <f t="shared" si="0"/>
        <v>#DIV/0!</v>
      </c>
      <c r="E46" s="286"/>
    </row>
    <row r="47" customHeight="1" spans="1:5">
      <c r="A47" s="287" t="s">
        <v>71</v>
      </c>
      <c r="B47" s="251">
        <v>0</v>
      </c>
      <c r="C47" s="289"/>
      <c r="D47" s="141" t="e">
        <f t="shared" si="0"/>
        <v>#DIV/0!</v>
      </c>
      <c r="E47" s="286"/>
    </row>
    <row r="48" customHeight="1" spans="1:5">
      <c r="A48" s="287" t="s">
        <v>51</v>
      </c>
      <c r="B48" s="251">
        <v>0</v>
      </c>
      <c r="C48" s="289"/>
      <c r="D48" s="141" t="e">
        <f t="shared" si="0"/>
        <v>#DIV/0!</v>
      </c>
      <c r="E48" s="286"/>
    </row>
    <row r="49" customHeight="1" spans="1:5">
      <c r="A49" s="290" t="s">
        <v>72</v>
      </c>
      <c r="B49" s="292">
        <v>1052</v>
      </c>
      <c r="C49" s="289">
        <v>894</v>
      </c>
      <c r="D49" s="141">
        <f t="shared" si="0"/>
        <v>0.849809885931559</v>
      </c>
      <c r="E49" s="286"/>
    </row>
    <row r="50" customHeight="1" spans="1:5">
      <c r="A50" s="290" t="s">
        <v>73</v>
      </c>
      <c r="B50" s="141">
        <f>SUM(B51:B60)</f>
        <v>547</v>
      </c>
      <c r="C50" s="288">
        <f>SUM(C51:C60)</f>
        <v>531</v>
      </c>
      <c r="D50" s="141">
        <f t="shared" si="0"/>
        <v>0.970749542961609</v>
      </c>
      <c r="E50" s="286"/>
    </row>
    <row r="51" customHeight="1" spans="1:5">
      <c r="A51" s="290" t="s">
        <v>42</v>
      </c>
      <c r="B51" s="251">
        <v>323</v>
      </c>
      <c r="C51" s="289">
        <v>361</v>
      </c>
      <c r="D51" s="141">
        <f t="shared" si="0"/>
        <v>1.11764705882353</v>
      </c>
      <c r="E51" s="286"/>
    </row>
    <row r="52" customHeight="1" spans="1:5">
      <c r="A52" s="190" t="s">
        <v>43</v>
      </c>
      <c r="B52" s="251">
        <v>10</v>
      </c>
      <c r="C52" s="289">
        <v>6</v>
      </c>
      <c r="D52" s="141">
        <f t="shared" si="0"/>
        <v>0.6</v>
      </c>
      <c r="E52" s="286"/>
    </row>
    <row r="53" customHeight="1" spans="1:5">
      <c r="A53" s="287" t="s">
        <v>44</v>
      </c>
      <c r="B53" s="251">
        <v>0</v>
      </c>
      <c r="C53" s="289"/>
      <c r="D53" s="141" t="e">
        <f t="shared" si="0"/>
        <v>#DIV/0!</v>
      </c>
      <c r="E53" s="286"/>
    </row>
    <row r="54" customHeight="1" spans="1:5">
      <c r="A54" s="287" t="s">
        <v>74</v>
      </c>
      <c r="B54" s="251">
        <v>0</v>
      </c>
      <c r="C54" s="289"/>
      <c r="D54" s="141" t="e">
        <f t="shared" si="0"/>
        <v>#DIV/0!</v>
      </c>
      <c r="E54" s="286"/>
    </row>
    <row r="55" customHeight="1" spans="1:5">
      <c r="A55" s="287" t="s">
        <v>75</v>
      </c>
      <c r="B55" s="251">
        <v>199</v>
      </c>
      <c r="C55" s="289">
        <v>112</v>
      </c>
      <c r="D55" s="141">
        <f t="shared" si="0"/>
        <v>0.562814070351759</v>
      </c>
      <c r="E55" s="286"/>
    </row>
    <row r="56" customHeight="1" spans="1:5">
      <c r="A56" s="290" t="s">
        <v>76</v>
      </c>
      <c r="B56" s="251">
        <v>0</v>
      </c>
      <c r="C56" s="289"/>
      <c r="D56" s="141" t="e">
        <f t="shared" si="0"/>
        <v>#DIV/0!</v>
      </c>
      <c r="E56" s="286"/>
    </row>
    <row r="57" customHeight="1" spans="1:5">
      <c r="A57" s="290" t="s">
        <v>77</v>
      </c>
      <c r="B57" s="251">
        <v>0</v>
      </c>
      <c r="C57" s="289"/>
      <c r="D57" s="141" t="e">
        <f t="shared" si="0"/>
        <v>#DIV/0!</v>
      </c>
      <c r="E57" s="286"/>
    </row>
    <row r="58" customHeight="1" spans="1:5">
      <c r="A58" s="290" t="s">
        <v>78</v>
      </c>
      <c r="B58" s="251">
        <v>0</v>
      </c>
      <c r="C58" s="289">
        <v>52</v>
      </c>
      <c r="D58" s="141" t="e">
        <f t="shared" si="0"/>
        <v>#DIV/0!</v>
      </c>
      <c r="E58" s="286"/>
    </row>
    <row r="59" customHeight="1" spans="1:5">
      <c r="A59" s="287" t="s">
        <v>51</v>
      </c>
      <c r="B59" s="251">
        <v>0</v>
      </c>
      <c r="C59" s="289"/>
      <c r="D59" s="141" t="e">
        <f t="shared" si="0"/>
        <v>#DIV/0!</v>
      </c>
      <c r="E59" s="286"/>
    </row>
    <row r="60" customHeight="1" spans="1:5">
      <c r="A60" s="290" t="s">
        <v>79</v>
      </c>
      <c r="B60" s="251">
        <v>15</v>
      </c>
      <c r="C60" s="289"/>
      <c r="D60" s="141">
        <f t="shared" si="0"/>
        <v>0</v>
      </c>
      <c r="E60" s="286"/>
    </row>
    <row r="61" customHeight="1" spans="1:5">
      <c r="A61" s="291" t="s">
        <v>80</v>
      </c>
      <c r="B61" s="141">
        <f>SUM(B62:B71)</f>
        <v>4232</v>
      </c>
      <c r="C61" s="288">
        <f>SUM(C62:C71)</f>
        <v>3172</v>
      </c>
      <c r="D61" s="141">
        <f t="shared" si="0"/>
        <v>0.74952741020794</v>
      </c>
      <c r="E61" s="286"/>
    </row>
    <row r="62" customHeight="1" spans="1:5">
      <c r="A62" s="290" t="s">
        <v>42</v>
      </c>
      <c r="B62" s="251">
        <v>1997</v>
      </c>
      <c r="C62" s="289">
        <v>2090</v>
      </c>
      <c r="D62" s="141">
        <f t="shared" si="0"/>
        <v>1.04656985478217</v>
      </c>
      <c r="E62" s="286"/>
    </row>
    <row r="63" customHeight="1" spans="1:5">
      <c r="A63" s="190" t="s">
        <v>43</v>
      </c>
      <c r="B63" s="251">
        <v>380</v>
      </c>
      <c r="C63" s="289">
        <v>534</v>
      </c>
      <c r="D63" s="141">
        <f t="shared" si="0"/>
        <v>1.40526315789474</v>
      </c>
      <c r="E63" s="286"/>
    </row>
    <row r="64" customHeight="1" spans="1:5">
      <c r="A64" s="190" t="s">
        <v>44</v>
      </c>
      <c r="B64" s="251">
        <v>400</v>
      </c>
      <c r="C64" s="289"/>
      <c r="D64" s="141">
        <f t="shared" si="0"/>
        <v>0</v>
      </c>
      <c r="E64" s="286"/>
    </row>
    <row r="65" customHeight="1" spans="1:5">
      <c r="A65" s="190" t="s">
        <v>81</v>
      </c>
      <c r="B65" s="251">
        <v>0</v>
      </c>
      <c r="C65" s="289"/>
      <c r="D65" s="141" t="e">
        <f t="shared" si="0"/>
        <v>#DIV/0!</v>
      </c>
      <c r="E65" s="286"/>
    </row>
    <row r="66" customHeight="1" spans="1:5">
      <c r="A66" s="190" t="s">
        <v>82</v>
      </c>
      <c r="B66" s="251">
        <v>86</v>
      </c>
      <c r="C66" s="289">
        <v>108</v>
      </c>
      <c r="D66" s="141">
        <f t="shared" si="0"/>
        <v>1.25581395348837</v>
      </c>
      <c r="E66" s="286"/>
    </row>
    <row r="67" customHeight="1" spans="1:5">
      <c r="A67" s="190" t="s">
        <v>83</v>
      </c>
      <c r="B67" s="251">
        <v>2</v>
      </c>
      <c r="C67" s="289">
        <v>46</v>
      </c>
      <c r="D67" s="141">
        <f t="shared" si="0"/>
        <v>23</v>
      </c>
      <c r="E67" s="286"/>
    </row>
    <row r="68" customHeight="1" spans="1:5">
      <c r="A68" s="287" t="s">
        <v>84</v>
      </c>
      <c r="B68" s="251">
        <v>113</v>
      </c>
      <c r="C68" s="289"/>
      <c r="D68" s="141">
        <f t="shared" si="0"/>
        <v>0</v>
      </c>
      <c r="E68" s="286"/>
    </row>
    <row r="69" customHeight="1" spans="1:5">
      <c r="A69" s="290" t="s">
        <v>85</v>
      </c>
      <c r="B69" s="251">
        <v>68</v>
      </c>
      <c r="C69" s="289"/>
      <c r="D69" s="141">
        <f t="shared" si="0"/>
        <v>0</v>
      </c>
      <c r="E69" s="286"/>
    </row>
    <row r="70" customHeight="1" spans="1:5">
      <c r="A70" s="290" t="s">
        <v>51</v>
      </c>
      <c r="B70" s="251">
        <v>1</v>
      </c>
      <c r="C70" s="289"/>
      <c r="D70" s="141">
        <f t="shared" ref="D70:D133" si="1">C70/B70</f>
        <v>0</v>
      </c>
      <c r="E70" s="286"/>
    </row>
    <row r="71" customHeight="1" spans="1:5">
      <c r="A71" s="290" t="s">
        <v>86</v>
      </c>
      <c r="B71" s="251">
        <v>1185</v>
      </c>
      <c r="C71" s="289">
        <v>394</v>
      </c>
      <c r="D71" s="141">
        <f t="shared" si="1"/>
        <v>0.332489451476793</v>
      </c>
      <c r="E71" s="286"/>
    </row>
    <row r="72" customHeight="1" spans="1:5">
      <c r="A72" s="287" t="s">
        <v>87</v>
      </c>
      <c r="B72" s="141">
        <f>SUM(B73:B83)</f>
        <v>3621</v>
      </c>
      <c r="C72" s="288">
        <f>SUM(C73:C83)</f>
        <v>3483</v>
      </c>
      <c r="D72" s="141">
        <f t="shared" si="1"/>
        <v>0.96188898094449</v>
      </c>
      <c r="E72" s="286"/>
    </row>
    <row r="73" customHeight="1" spans="1:5">
      <c r="A73" s="287" t="s">
        <v>42</v>
      </c>
      <c r="B73" s="251">
        <v>0</v>
      </c>
      <c r="C73" s="289">
        <v>74</v>
      </c>
      <c r="D73" s="141" t="e">
        <f t="shared" si="1"/>
        <v>#DIV/0!</v>
      </c>
      <c r="E73" s="286"/>
    </row>
    <row r="74" customHeight="1" spans="1:5">
      <c r="A74" s="287" t="s">
        <v>43</v>
      </c>
      <c r="B74" s="251">
        <v>0</v>
      </c>
      <c r="C74" s="289"/>
      <c r="D74" s="141" t="e">
        <f t="shared" si="1"/>
        <v>#DIV/0!</v>
      </c>
      <c r="E74" s="286"/>
    </row>
    <row r="75" customHeight="1" spans="1:5">
      <c r="A75" s="290" t="s">
        <v>44</v>
      </c>
      <c r="B75" s="251">
        <v>45</v>
      </c>
      <c r="C75" s="289"/>
      <c r="D75" s="141">
        <f t="shared" si="1"/>
        <v>0</v>
      </c>
      <c r="E75" s="286"/>
    </row>
    <row r="76" customHeight="1" spans="1:5">
      <c r="A76" s="290" t="s">
        <v>88</v>
      </c>
      <c r="B76" s="251">
        <v>0</v>
      </c>
      <c r="C76" s="289"/>
      <c r="D76" s="141" t="e">
        <f t="shared" si="1"/>
        <v>#DIV/0!</v>
      </c>
      <c r="E76" s="286"/>
    </row>
    <row r="77" customHeight="1" spans="1:5">
      <c r="A77" s="290" t="s">
        <v>89</v>
      </c>
      <c r="B77" s="251">
        <v>0</v>
      </c>
      <c r="C77" s="289"/>
      <c r="D77" s="141" t="e">
        <f t="shared" si="1"/>
        <v>#DIV/0!</v>
      </c>
      <c r="E77" s="286"/>
    </row>
    <row r="78" customHeight="1" spans="1:5">
      <c r="A78" s="190" t="s">
        <v>90</v>
      </c>
      <c r="B78" s="251">
        <v>3425</v>
      </c>
      <c r="C78" s="289">
        <v>3026</v>
      </c>
      <c r="D78" s="141">
        <f t="shared" si="1"/>
        <v>0.883503649635036</v>
      </c>
      <c r="E78" s="286"/>
    </row>
    <row r="79" customHeight="1" spans="1:5">
      <c r="A79" s="287" t="s">
        <v>91</v>
      </c>
      <c r="B79" s="251">
        <v>0</v>
      </c>
      <c r="C79" s="289"/>
      <c r="D79" s="141" t="e">
        <f t="shared" si="1"/>
        <v>#DIV/0!</v>
      </c>
      <c r="E79" s="286"/>
    </row>
    <row r="80" customHeight="1" spans="1:5">
      <c r="A80" s="287" t="s">
        <v>92</v>
      </c>
      <c r="B80" s="251">
        <v>0</v>
      </c>
      <c r="C80" s="289"/>
      <c r="D80" s="141" t="e">
        <f t="shared" si="1"/>
        <v>#DIV/0!</v>
      </c>
      <c r="E80" s="286"/>
    </row>
    <row r="81" customHeight="1" spans="1:5">
      <c r="A81" s="287" t="s">
        <v>84</v>
      </c>
      <c r="B81" s="251">
        <v>0</v>
      </c>
      <c r="C81" s="289"/>
      <c r="D81" s="141" t="e">
        <f t="shared" si="1"/>
        <v>#DIV/0!</v>
      </c>
      <c r="E81" s="286"/>
    </row>
    <row r="82" customHeight="1" spans="1:5">
      <c r="A82" s="290" t="s">
        <v>51</v>
      </c>
      <c r="B82" s="251">
        <v>0</v>
      </c>
      <c r="C82" s="289"/>
      <c r="D82" s="141" t="e">
        <f t="shared" si="1"/>
        <v>#DIV/0!</v>
      </c>
      <c r="E82" s="286"/>
    </row>
    <row r="83" customHeight="1" spans="1:5">
      <c r="A83" s="290" t="s">
        <v>93</v>
      </c>
      <c r="B83" s="251">
        <v>151</v>
      </c>
      <c r="C83" s="289">
        <v>383</v>
      </c>
      <c r="D83" s="141">
        <f t="shared" si="1"/>
        <v>2.5364238410596</v>
      </c>
      <c r="E83" s="286"/>
    </row>
    <row r="84" customHeight="1" spans="1:5">
      <c r="A84" s="290" t="s">
        <v>94</v>
      </c>
      <c r="B84" s="141">
        <f>SUM(B85:B92)</f>
        <v>924</v>
      </c>
      <c r="C84" s="288">
        <f>SUM(C85:C92)</f>
        <v>892</v>
      </c>
      <c r="D84" s="141">
        <f t="shared" si="1"/>
        <v>0.965367965367965</v>
      </c>
      <c r="E84" s="286"/>
    </row>
    <row r="85" customHeight="1" spans="1:5">
      <c r="A85" s="287" t="s">
        <v>42</v>
      </c>
      <c r="B85" s="251">
        <v>915</v>
      </c>
      <c r="C85" s="289">
        <v>527</v>
      </c>
      <c r="D85" s="141">
        <f t="shared" si="1"/>
        <v>0.575956284153005</v>
      </c>
      <c r="E85" s="286"/>
    </row>
    <row r="86" customHeight="1" spans="1:5">
      <c r="A86" s="287" t="s">
        <v>43</v>
      </c>
      <c r="B86" s="251">
        <v>0</v>
      </c>
      <c r="C86" s="289">
        <v>365</v>
      </c>
      <c r="D86" s="141" t="e">
        <f t="shared" si="1"/>
        <v>#DIV/0!</v>
      </c>
      <c r="E86" s="286"/>
    </row>
    <row r="87" customHeight="1" spans="1:5">
      <c r="A87" s="287" t="s">
        <v>44</v>
      </c>
      <c r="B87" s="251">
        <v>0</v>
      </c>
      <c r="C87" s="289"/>
      <c r="D87" s="141" t="e">
        <f t="shared" si="1"/>
        <v>#DIV/0!</v>
      </c>
      <c r="E87" s="286"/>
    </row>
    <row r="88" customHeight="1" spans="1:5">
      <c r="A88" s="293" t="s">
        <v>95</v>
      </c>
      <c r="B88" s="251">
        <v>9</v>
      </c>
      <c r="C88" s="289"/>
      <c r="D88" s="141">
        <f t="shared" si="1"/>
        <v>0</v>
      </c>
      <c r="E88" s="286"/>
    </row>
    <row r="89" customHeight="1" spans="1:5">
      <c r="A89" s="290" t="s">
        <v>96</v>
      </c>
      <c r="B89" s="251">
        <v>0</v>
      </c>
      <c r="C89" s="289"/>
      <c r="D89" s="141" t="e">
        <f t="shared" si="1"/>
        <v>#DIV/0!</v>
      </c>
      <c r="E89" s="286"/>
    </row>
    <row r="90" customHeight="1" spans="1:5">
      <c r="A90" s="290" t="s">
        <v>84</v>
      </c>
      <c r="B90" s="251">
        <v>0</v>
      </c>
      <c r="C90" s="289"/>
      <c r="D90" s="141" t="e">
        <f t="shared" si="1"/>
        <v>#DIV/0!</v>
      </c>
      <c r="E90" s="286"/>
    </row>
    <row r="91" customHeight="1" spans="1:5">
      <c r="A91" s="290" t="s">
        <v>51</v>
      </c>
      <c r="B91" s="251">
        <v>0</v>
      </c>
      <c r="C91" s="289"/>
      <c r="D91" s="141" t="e">
        <f t="shared" si="1"/>
        <v>#DIV/0!</v>
      </c>
      <c r="E91" s="286"/>
    </row>
    <row r="92" customHeight="1" spans="1:5">
      <c r="A92" s="190" t="s">
        <v>97</v>
      </c>
      <c r="B92" s="251">
        <v>0</v>
      </c>
      <c r="C92" s="289"/>
      <c r="D92" s="141" t="e">
        <f t="shared" si="1"/>
        <v>#DIV/0!</v>
      </c>
      <c r="E92" s="286"/>
    </row>
    <row r="93" customHeight="1" spans="1:5">
      <c r="A93" s="287" t="s">
        <v>98</v>
      </c>
      <c r="B93" s="141">
        <f>SUM(B94:B105)</f>
        <v>0</v>
      </c>
      <c r="C93" s="288">
        <f>SUM(C94:C105)</f>
        <v>0</v>
      </c>
      <c r="D93" s="141" t="e">
        <f t="shared" si="1"/>
        <v>#DIV/0!</v>
      </c>
      <c r="E93" s="286"/>
    </row>
    <row r="94" customHeight="1" spans="1:5">
      <c r="A94" s="287" t="s">
        <v>42</v>
      </c>
      <c r="B94" s="251"/>
      <c r="C94" s="289"/>
      <c r="D94" s="141" t="e">
        <f t="shared" si="1"/>
        <v>#DIV/0!</v>
      </c>
      <c r="E94" s="286"/>
    </row>
    <row r="95" customHeight="1" spans="1:5">
      <c r="A95" s="290" t="s">
        <v>43</v>
      </c>
      <c r="B95" s="251"/>
      <c r="C95" s="289"/>
      <c r="D95" s="141" t="e">
        <f t="shared" si="1"/>
        <v>#DIV/0!</v>
      </c>
      <c r="E95" s="286"/>
    </row>
    <row r="96" customHeight="1" spans="1:5">
      <c r="A96" s="290" t="s">
        <v>44</v>
      </c>
      <c r="B96" s="251"/>
      <c r="C96" s="289"/>
      <c r="D96" s="141" t="e">
        <f t="shared" si="1"/>
        <v>#DIV/0!</v>
      </c>
      <c r="E96" s="286"/>
    </row>
    <row r="97" customHeight="1" spans="1:5">
      <c r="A97" s="287" t="s">
        <v>99</v>
      </c>
      <c r="B97" s="251"/>
      <c r="C97" s="289"/>
      <c r="D97" s="141" t="e">
        <f t="shared" si="1"/>
        <v>#DIV/0!</v>
      </c>
      <c r="E97" s="286"/>
    </row>
    <row r="98" customHeight="1" spans="1:5">
      <c r="A98" s="294" t="s">
        <v>100</v>
      </c>
      <c r="B98" s="251"/>
      <c r="C98" s="289"/>
      <c r="D98" s="141" t="e">
        <f t="shared" si="1"/>
        <v>#DIV/0!</v>
      </c>
      <c r="E98" s="286"/>
    </row>
    <row r="99" customHeight="1" spans="1:5">
      <c r="A99" s="287" t="s">
        <v>84</v>
      </c>
      <c r="B99" s="251"/>
      <c r="C99" s="289"/>
      <c r="D99" s="141" t="e">
        <f t="shared" si="1"/>
        <v>#DIV/0!</v>
      </c>
      <c r="E99" s="286"/>
    </row>
    <row r="100" customHeight="1" spans="1:5">
      <c r="A100" s="294" t="s">
        <v>101</v>
      </c>
      <c r="B100" s="251"/>
      <c r="C100" s="289"/>
      <c r="D100" s="141" t="e">
        <f t="shared" si="1"/>
        <v>#DIV/0!</v>
      </c>
      <c r="E100" s="286"/>
    </row>
    <row r="101" customHeight="1" spans="1:5">
      <c r="A101" s="294" t="s">
        <v>102</v>
      </c>
      <c r="B101" s="251"/>
      <c r="C101" s="289"/>
      <c r="D101" s="141" t="e">
        <f t="shared" si="1"/>
        <v>#DIV/0!</v>
      </c>
      <c r="E101" s="286"/>
    </row>
    <row r="102" customHeight="1" spans="1:5">
      <c r="A102" s="294" t="s">
        <v>103</v>
      </c>
      <c r="B102" s="251"/>
      <c r="C102" s="289"/>
      <c r="D102" s="141" t="e">
        <f t="shared" si="1"/>
        <v>#DIV/0!</v>
      </c>
      <c r="E102" s="286"/>
    </row>
    <row r="103" customHeight="1" spans="1:5">
      <c r="A103" s="294" t="s">
        <v>104</v>
      </c>
      <c r="B103" s="251"/>
      <c r="C103" s="289"/>
      <c r="D103" s="141" t="e">
        <f t="shared" si="1"/>
        <v>#DIV/0!</v>
      </c>
      <c r="E103" s="286"/>
    </row>
    <row r="104" customHeight="1" spans="1:5">
      <c r="A104" s="290" t="s">
        <v>51</v>
      </c>
      <c r="B104" s="251"/>
      <c r="C104" s="289"/>
      <c r="D104" s="141" t="e">
        <f t="shared" si="1"/>
        <v>#DIV/0!</v>
      </c>
      <c r="E104" s="286"/>
    </row>
    <row r="105" customHeight="1" spans="1:5">
      <c r="A105" s="290" t="s">
        <v>105</v>
      </c>
      <c r="B105" s="251"/>
      <c r="C105" s="289"/>
      <c r="D105" s="141" t="e">
        <f t="shared" si="1"/>
        <v>#DIV/0!</v>
      </c>
      <c r="E105" s="286"/>
    </row>
    <row r="106" customHeight="1" spans="1:5">
      <c r="A106" s="290" t="s">
        <v>106</v>
      </c>
      <c r="B106" s="141">
        <f>SUM(B107:B115)</f>
        <v>134</v>
      </c>
      <c r="C106" s="288">
        <f>SUM(C107:C115)</f>
        <v>120</v>
      </c>
      <c r="D106" s="141">
        <f t="shared" si="1"/>
        <v>0.895522388059702</v>
      </c>
      <c r="E106" s="286"/>
    </row>
    <row r="107" customHeight="1" spans="1:5">
      <c r="A107" s="290" t="s">
        <v>42</v>
      </c>
      <c r="B107" s="251">
        <v>82</v>
      </c>
      <c r="C107" s="289">
        <v>116</v>
      </c>
      <c r="D107" s="141">
        <f t="shared" si="1"/>
        <v>1.41463414634146</v>
      </c>
      <c r="E107" s="286"/>
    </row>
    <row r="108" customHeight="1" spans="1:5">
      <c r="A108" s="287" t="s">
        <v>43</v>
      </c>
      <c r="B108" s="251">
        <v>40</v>
      </c>
      <c r="C108" s="289"/>
      <c r="D108" s="141">
        <f t="shared" si="1"/>
        <v>0</v>
      </c>
      <c r="E108" s="286"/>
    </row>
    <row r="109" customHeight="1" spans="1:5">
      <c r="A109" s="287" t="s">
        <v>44</v>
      </c>
      <c r="B109" s="251"/>
      <c r="C109" s="289"/>
      <c r="D109" s="141" t="e">
        <f t="shared" si="1"/>
        <v>#DIV/0!</v>
      </c>
      <c r="E109" s="286"/>
    </row>
    <row r="110" customHeight="1" spans="1:5">
      <c r="A110" s="287" t="s">
        <v>107</v>
      </c>
      <c r="B110" s="251"/>
      <c r="C110" s="289"/>
      <c r="D110" s="141" t="e">
        <f t="shared" si="1"/>
        <v>#DIV/0!</v>
      </c>
      <c r="E110" s="286"/>
    </row>
    <row r="111" customHeight="1" spans="1:5">
      <c r="A111" s="290" t="s">
        <v>108</v>
      </c>
      <c r="B111" s="251"/>
      <c r="C111" s="289"/>
      <c r="D111" s="141" t="e">
        <f t="shared" si="1"/>
        <v>#DIV/0!</v>
      </c>
      <c r="E111" s="286"/>
    </row>
    <row r="112" customHeight="1" spans="1:5">
      <c r="A112" s="290" t="s">
        <v>109</v>
      </c>
      <c r="B112" s="251"/>
      <c r="C112" s="289"/>
      <c r="D112" s="141" t="e">
        <f t="shared" si="1"/>
        <v>#DIV/0!</v>
      </c>
      <c r="E112" s="286"/>
    </row>
    <row r="113" customHeight="1" spans="1:5">
      <c r="A113" s="287" t="s">
        <v>110</v>
      </c>
      <c r="B113" s="251"/>
      <c r="C113" s="289">
        <v>3</v>
      </c>
      <c r="D113" s="141" t="e">
        <f t="shared" si="1"/>
        <v>#DIV/0!</v>
      </c>
      <c r="E113" s="286"/>
    </row>
    <row r="114" customHeight="1" spans="1:5">
      <c r="A114" s="293" t="s">
        <v>51</v>
      </c>
      <c r="B114" s="251"/>
      <c r="C114" s="289"/>
      <c r="D114" s="141" t="e">
        <f t="shared" si="1"/>
        <v>#DIV/0!</v>
      </c>
      <c r="E114" s="286"/>
    </row>
    <row r="115" customHeight="1" spans="1:5">
      <c r="A115" s="290" t="s">
        <v>111</v>
      </c>
      <c r="B115" s="292">
        <v>12</v>
      </c>
      <c r="C115" s="289">
        <v>1</v>
      </c>
      <c r="D115" s="141">
        <f t="shared" si="1"/>
        <v>0.0833333333333333</v>
      </c>
      <c r="E115" s="286"/>
    </row>
    <row r="116" customHeight="1" spans="1:5">
      <c r="A116" s="295" t="s">
        <v>112</v>
      </c>
      <c r="B116" s="141">
        <f>SUM(B117:B124)</f>
        <v>1840</v>
      </c>
      <c r="C116" s="288">
        <f>SUM(C117:C124)</f>
        <v>975</v>
      </c>
      <c r="D116" s="141">
        <f t="shared" si="1"/>
        <v>0.529891304347826</v>
      </c>
      <c r="E116" s="286"/>
    </row>
    <row r="117" customHeight="1" spans="1:5">
      <c r="A117" s="287" t="s">
        <v>42</v>
      </c>
      <c r="B117" s="251">
        <v>1271</v>
      </c>
      <c r="C117" s="289">
        <v>565</v>
      </c>
      <c r="D117" s="141">
        <f t="shared" si="1"/>
        <v>0.444531864673485</v>
      </c>
      <c r="E117" s="286"/>
    </row>
    <row r="118" customHeight="1" spans="1:5">
      <c r="A118" s="287" t="s">
        <v>43</v>
      </c>
      <c r="B118" s="251">
        <v>186</v>
      </c>
      <c r="C118" s="289">
        <v>410</v>
      </c>
      <c r="D118" s="141">
        <f t="shared" si="1"/>
        <v>2.20430107526882</v>
      </c>
      <c r="E118" s="286"/>
    </row>
    <row r="119" customHeight="1" spans="1:5">
      <c r="A119" s="287" t="s">
        <v>44</v>
      </c>
      <c r="B119" s="251">
        <v>0</v>
      </c>
      <c r="C119" s="289"/>
      <c r="D119" s="141" t="e">
        <f t="shared" si="1"/>
        <v>#DIV/0!</v>
      </c>
      <c r="E119" s="286"/>
    </row>
    <row r="120" customHeight="1" spans="1:5">
      <c r="A120" s="290" t="s">
        <v>113</v>
      </c>
      <c r="B120" s="251">
        <v>200</v>
      </c>
      <c r="C120" s="289"/>
      <c r="D120" s="141">
        <f t="shared" si="1"/>
        <v>0</v>
      </c>
      <c r="E120" s="286"/>
    </row>
    <row r="121" customHeight="1" spans="1:5">
      <c r="A121" s="290" t="s">
        <v>114</v>
      </c>
      <c r="B121" s="251">
        <v>44</v>
      </c>
      <c r="C121" s="289"/>
      <c r="D121" s="141">
        <f t="shared" si="1"/>
        <v>0</v>
      </c>
      <c r="E121" s="286"/>
    </row>
    <row r="122" customHeight="1" spans="1:5">
      <c r="A122" s="290" t="s">
        <v>115</v>
      </c>
      <c r="B122" s="251">
        <v>0</v>
      </c>
      <c r="C122" s="289"/>
      <c r="D122" s="141" t="e">
        <f t="shared" si="1"/>
        <v>#DIV/0!</v>
      </c>
      <c r="E122" s="286"/>
    </row>
    <row r="123" customHeight="1" spans="1:5">
      <c r="A123" s="287" t="s">
        <v>51</v>
      </c>
      <c r="B123" s="251">
        <v>0</v>
      </c>
      <c r="C123" s="289"/>
      <c r="D123" s="141" t="e">
        <f t="shared" si="1"/>
        <v>#DIV/0!</v>
      </c>
      <c r="E123" s="286"/>
    </row>
    <row r="124" customHeight="1" spans="1:5">
      <c r="A124" s="287" t="s">
        <v>116</v>
      </c>
      <c r="B124" s="251">
        <v>139</v>
      </c>
      <c r="C124" s="289"/>
      <c r="D124" s="141">
        <f t="shared" si="1"/>
        <v>0</v>
      </c>
      <c r="E124" s="286"/>
    </row>
    <row r="125" customHeight="1" spans="1:5">
      <c r="A125" s="190" t="s">
        <v>117</v>
      </c>
      <c r="B125" s="141">
        <f>SUM(B126:B135)</f>
        <v>1345</v>
      </c>
      <c r="C125" s="288">
        <f>SUM(C126:C135)</f>
        <v>666</v>
      </c>
      <c r="D125" s="141">
        <f t="shared" si="1"/>
        <v>0.495167286245353</v>
      </c>
      <c r="E125" s="286"/>
    </row>
    <row r="126" customHeight="1" spans="1:5">
      <c r="A126" s="287" t="s">
        <v>42</v>
      </c>
      <c r="B126" s="251">
        <v>907</v>
      </c>
      <c r="C126" s="289">
        <v>534</v>
      </c>
      <c r="D126" s="141">
        <f t="shared" si="1"/>
        <v>0.588754134509372</v>
      </c>
      <c r="E126" s="286"/>
    </row>
    <row r="127" customHeight="1" spans="1:5">
      <c r="A127" s="287" t="s">
        <v>43</v>
      </c>
      <c r="B127" s="251">
        <v>99</v>
      </c>
      <c r="C127" s="289">
        <v>73</v>
      </c>
      <c r="D127" s="141">
        <f t="shared" si="1"/>
        <v>0.737373737373737</v>
      </c>
      <c r="E127" s="286"/>
    </row>
    <row r="128" customHeight="1" spans="1:5">
      <c r="A128" s="287" t="s">
        <v>44</v>
      </c>
      <c r="B128" s="251">
        <v>0</v>
      </c>
      <c r="C128" s="289"/>
      <c r="D128" s="141" t="e">
        <f t="shared" si="1"/>
        <v>#DIV/0!</v>
      </c>
      <c r="E128" s="286"/>
    </row>
    <row r="129" customHeight="1" spans="1:5">
      <c r="A129" s="290" t="s">
        <v>118</v>
      </c>
      <c r="B129" s="251">
        <v>0</v>
      </c>
      <c r="C129" s="289"/>
      <c r="D129" s="141" t="e">
        <f t="shared" si="1"/>
        <v>#DIV/0!</v>
      </c>
      <c r="E129" s="286"/>
    </row>
    <row r="130" customHeight="1" spans="1:5">
      <c r="A130" s="290" t="s">
        <v>119</v>
      </c>
      <c r="B130" s="251">
        <v>0</v>
      </c>
      <c r="C130" s="289"/>
      <c r="D130" s="141" t="e">
        <f t="shared" si="1"/>
        <v>#DIV/0!</v>
      </c>
      <c r="E130" s="286"/>
    </row>
    <row r="131" customHeight="1" spans="1:5">
      <c r="A131" s="290" t="s">
        <v>120</v>
      </c>
      <c r="B131" s="251">
        <v>0</v>
      </c>
      <c r="C131" s="289"/>
      <c r="D131" s="141" t="e">
        <f t="shared" si="1"/>
        <v>#DIV/0!</v>
      </c>
      <c r="E131" s="286"/>
    </row>
    <row r="132" customHeight="1" spans="1:5">
      <c r="A132" s="287" t="s">
        <v>121</v>
      </c>
      <c r="B132" s="251">
        <v>0</v>
      </c>
      <c r="C132" s="289"/>
      <c r="D132" s="141" t="e">
        <f t="shared" si="1"/>
        <v>#DIV/0!</v>
      </c>
      <c r="E132" s="286"/>
    </row>
    <row r="133" customHeight="1" spans="1:5">
      <c r="A133" s="287" t="s">
        <v>122</v>
      </c>
      <c r="B133" s="251">
        <v>45</v>
      </c>
      <c r="C133" s="289">
        <v>59</v>
      </c>
      <c r="D133" s="141">
        <f t="shared" si="1"/>
        <v>1.31111111111111</v>
      </c>
      <c r="E133" s="286"/>
    </row>
    <row r="134" customHeight="1" spans="1:5">
      <c r="A134" s="287" t="s">
        <v>51</v>
      </c>
      <c r="B134" s="251">
        <v>0</v>
      </c>
      <c r="C134" s="289"/>
      <c r="D134" s="141" t="e">
        <f t="shared" ref="D134:D197" si="2">C134/B134</f>
        <v>#DIV/0!</v>
      </c>
      <c r="E134" s="286"/>
    </row>
    <row r="135" customHeight="1" spans="1:5">
      <c r="A135" s="290" t="s">
        <v>123</v>
      </c>
      <c r="B135" s="251">
        <v>294</v>
      </c>
      <c r="C135" s="289"/>
      <c r="D135" s="141">
        <f t="shared" si="2"/>
        <v>0</v>
      </c>
      <c r="E135" s="286"/>
    </row>
    <row r="136" customHeight="1" spans="1:5">
      <c r="A136" s="290" t="s">
        <v>124</v>
      </c>
      <c r="B136" s="141">
        <f>SUM(B137:B149)</f>
        <v>4</v>
      </c>
      <c r="C136" s="288">
        <f>SUM(C137:C149)</f>
        <v>0</v>
      </c>
      <c r="D136" s="141">
        <f t="shared" si="2"/>
        <v>0</v>
      </c>
      <c r="E136" s="286"/>
    </row>
    <row r="137" customHeight="1" spans="1:5">
      <c r="A137" s="290" t="s">
        <v>42</v>
      </c>
      <c r="B137" s="251"/>
      <c r="C137" s="289"/>
      <c r="D137" s="141" t="e">
        <f t="shared" si="2"/>
        <v>#DIV/0!</v>
      </c>
      <c r="E137" s="286"/>
    </row>
    <row r="138" customHeight="1" spans="1:5">
      <c r="A138" s="190" t="s">
        <v>43</v>
      </c>
      <c r="B138" s="251"/>
      <c r="C138" s="289"/>
      <c r="D138" s="141" t="e">
        <f t="shared" si="2"/>
        <v>#DIV/0!</v>
      </c>
      <c r="E138" s="286"/>
    </row>
    <row r="139" customHeight="1" spans="1:5">
      <c r="A139" s="287" t="s">
        <v>44</v>
      </c>
      <c r="B139" s="251"/>
      <c r="C139" s="289"/>
      <c r="D139" s="141" t="e">
        <f t="shared" si="2"/>
        <v>#DIV/0!</v>
      </c>
      <c r="E139" s="286"/>
    </row>
    <row r="140" customHeight="1" spans="1:5">
      <c r="A140" s="287" t="s">
        <v>125</v>
      </c>
      <c r="B140" s="251"/>
      <c r="C140" s="289"/>
      <c r="D140" s="141" t="e">
        <f t="shared" si="2"/>
        <v>#DIV/0!</v>
      </c>
      <c r="E140" s="286"/>
    </row>
    <row r="141" customHeight="1" spans="1:5">
      <c r="A141" s="287" t="s">
        <v>126</v>
      </c>
      <c r="B141" s="251"/>
      <c r="C141" s="289"/>
      <c r="D141" s="141" t="e">
        <f t="shared" si="2"/>
        <v>#DIV/0!</v>
      </c>
      <c r="E141" s="286"/>
    </row>
    <row r="142" customHeight="1" spans="1:5">
      <c r="A142" s="293" t="s">
        <v>127</v>
      </c>
      <c r="B142" s="251"/>
      <c r="C142" s="289"/>
      <c r="D142" s="141" t="e">
        <f t="shared" si="2"/>
        <v>#DIV/0!</v>
      </c>
      <c r="E142" s="286"/>
    </row>
    <row r="143" customHeight="1" spans="1:5">
      <c r="A143" s="290" t="s">
        <v>128</v>
      </c>
      <c r="B143" s="251"/>
      <c r="C143" s="289"/>
      <c r="D143" s="141" t="e">
        <f t="shared" si="2"/>
        <v>#DIV/0!</v>
      </c>
      <c r="E143" s="286"/>
    </row>
    <row r="144" customHeight="1" spans="1:5">
      <c r="A144" s="290" t="s">
        <v>129</v>
      </c>
      <c r="B144" s="251"/>
      <c r="C144" s="289"/>
      <c r="D144" s="141" t="e">
        <f t="shared" si="2"/>
        <v>#DIV/0!</v>
      </c>
      <c r="E144" s="286"/>
    </row>
    <row r="145" customHeight="1" spans="1:5">
      <c r="A145" s="287" t="s">
        <v>130</v>
      </c>
      <c r="B145" s="251">
        <v>4</v>
      </c>
      <c r="C145" s="289"/>
      <c r="D145" s="141">
        <f t="shared" si="2"/>
        <v>0</v>
      </c>
      <c r="E145" s="286"/>
    </row>
    <row r="146" customHeight="1" spans="1:5">
      <c r="A146" s="294" t="s">
        <v>131</v>
      </c>
      <c r="B146" s="251"/>
      <c r="C146" s="289"/>
      <c r="D146" s="141" t="e">
        <f t="shared" si="2"/>
        <v>#DIV/0!</v>
      </c>
      <c r="E146" s="286"/>
    </row>
    <row r="147" customHeight="1" spans="1:5">
      <c r="A147" s="294" t="s">
        <v>132</v>
      </c>
      <c r="B147" s="251"/>
      <c r="C147" s="289"/>
      <c r="D147" s="141" t="e">
        <f t="shared" si="2"/>
        <v>#DIV/0!</v>
      </c>
      <c r="E147" s="286"/>
    </row>
    <row r="148" customHeight="1" spans="1:5">
      <c r="A148" s="287" t="s">
        <v>51</v>
      </c>
      <c r="B148" s="251"/>
      <c r="C148" s="289"/>
      <c r="D148" s="141" t="e">
        <f t="shared" si="2"/>
        <v>#DIV/0!</v>
      </c>
      <c r="E148" s="286"/>
    </row>
    <row r="149" customHeight="1" spans="1:5">
      <c r="A149" s="287" t="s">
        <v>133</v>
      </c>
      <c r="B149" s="251"/>
      <c r="C149" s="289"/>
      <c r="D149" s="141" t="e">
        <f t="shared" si="2"/>
        <v>#DIV/0!</v>
      </c>
      <c r="E149" s="286"/>
    </row>
    <row r="150" customHeight="1" spans="1:5">
      <c r="A150" s="287" t="s">
        <v>134</v>
      </c>
      <c r="B150" s="141">
        <f>SUM(B151:B156)</f>
        <v>134</v>
      </c>
      <c r="C150" s="288">
        <f>SUM(C151:C156)</f>
        <v>243</v>
      </c>
      <c r="D150" s="141">
        <f t="shared" si="2"/>
        <v>1.8134328358209</v>
      </c>
      <c r="E150" s="286"/>
    </row>
    <row r="151" customHeight="1" spans="1:5">
      <c r="A151" s="287" t="s">
        <v>42</v>
      </c>
      <c r="B151" s="251">
        <v>1</v>
      </c>
      <c r="C151" s="289">
        <v>37</v>
      </c>
      <c r="D151" s="141">
        <f t="shared" si="2"/>
        <v>37</v>
      </c>
      <c r="E151" s="286"/>
    </row>
    <row r="152" customHeight="1" spans="1:5">
      <c r="A152" s="287" t="s">
        <v>43</v>
      </c>
      <c r="B152" s="251">
        <v>0</v>
      </c>
      <c r="C152" s="289"/>
      <c r="D152" s="141" t="e">
        <f t="shared" si="2"/>
        <v>#DIV/0!</v>
      </c>
      <c r="E152" s="286"/>
    </row>
    <row r="153" customHeight="1" spans="1:5">
      <c r="A153" s="290" t="s">
        <v>44</v>
      </c>
      <c r="B153" s="251">
        <v>6</v>
      </c>
      <c r="C153" s="289"/>
      <c r="D153" s="141">
        <f t="shared" si="2"/>
        <v>0</v>
      </c>
      <c r="E153" s="286"/>
    </row>
    <row r="154" customHeight="1" spans="1:5">
      <c r="A154" s="290" t="s">
        <v>135</v>
      </c>
      <c r="B154" s="251">
        <v>0</v>
      </c>
      <c r="C154" s="289">
        <v>203</v>
      </c>
      <c r="D154" s="141" t="e">
        <f t="shared" si="2"/>
        <v>#DIV/0!</v>
      </c>
      <c r="E154" s="286"/>
    </row>
    <row r="155" customHeight="1" spans="1:5">
      <c r="A155" s="290" t="s">
        <v>51</v>
      </c>
      <c r="B155" s="251">
        <v>0</v>
      </c>
      <c r="C155" s="289"/>
      <c r="D155" s="141" t="e">
        <f t="shared" si="2"/>
        <v>#DIV/0!</v>
      </c>
      <c r="E155" s="286"/>
    </row>
    <row r="156" customHeight="1" spans="1:5">
      <c r="A156" s="190" t="s">
        <v>136</v>
      </c>
      <c r="B156" s="251">
        <v>127</v>
      </c>
      <c r="C156" s="289">
        <v>3</v>
      </c>
      <c r="D156" s="141">
        <f t="shared" si="2"/>
        <v>0.0236220472440945</v>
      </c>
      <c r="E156" s="286"/>
    </row>
    <row r="157" customHeight="1" spans="1:5">
      <c r="A157" s="287" t="s">
        <v>137</v>
      </c>
      <c r="B157" s="141">
        <f>SUM(B158:B164)</f>
        <v>0</v>
      </c>
      <c r="C157" s="288">
        <f>SUM(C158:C164)</f>
        <v>0</v>
      </c>
      <c r="D157" s="141" t="e">
        <f t="shared" si="2"/>
        <v>#DIV/0!</v>
      </c>
      <c r="E157" s="286"/>
    </row>
    <row r="158" customHeight="1" spans="1:5">
      <c r="A158" s="287" t="s">
        <v>42</v>
      </c>
      <c r="B158" s="251"/>
      <c r="C158" s="289"/>
      <c r="D158" s="141" t="e">
        <f t="shared" si="2"/>
        <v>#DIV/0!</v>
      </c>
      <c r="E158" s="286"/>
    </row>
    <row r="159" customHeight="1" spans="1:5">
      <c r="A159" s="290" t="s">
        <v>43</v>
      </c>
      <c r="B159" s="251"/>
      <c r="C159" s="289"/>
      <c r="D159" s="141" t="e">
        <f t="shared" si="2"/>
        <v>#DIV/0!</v>
      </c>
      <c r="E159" s="286"/>
    </row>
    <row r="160" customHeight="1" spans="1:5">
      <c r="A160" s="290" t="s">
        <v>44</v>
      </c>
      <c r="B160" s="251"/>
      <c r="C160" s="289"/>
      <c r="D160" s="141" t="e">
        <f t="shared" si="2"/>
        <v>#DIV/0!</v>
      </c>
      <c r="E160" s="286"/>
    </row>
    <row r="161" customHeight="1" spans="1:5">
      <c r="A161" s="290" t="s">
        <v>138</v>
      </c>
      <c r="B161" s="251"/>
      <c r="C161" s="289"/>
      <c r="D161" s="141" t="e">
        <f t="shared" si="2"/>
        <v>#DIV/0!</v>
      </c>
      <c r="E161" s="286"/>
    </row>
    <row r="162" customHeight="1" spans="1:5">
      <c r="A162" s="190" t="s">
        <v>139</v>
      </c>
      <c r="B162" s="251"/>
      <c r="C162" s="289"/>
      <c r="D162" s="141" t="e">
        <f t="shared" si="2"/>
        <v>#DIV/0!</v>
      </c>
      <c r="E162" s="286"/>
    </row>
    <row r="163" customHeight="1" spans="1:5">
      <c r="A163" s="287" t="s">
        <v>51</v>
      </c>
      <c r="B163" s="251"/>
      <c r="C163" s="289"/>
      <c r="D163" s="141" t="e">
        <f t="shared" si="2"/>
        <v>#DIV/0!</v>
      </c>
      <c r="E163" s="286"/>
    </row>
    <row r="164" customHeight="1" spans="1:5">
      <c r="A164" s="287" t="s">
        <v>140</v>
      </c>
      <c r="B164" s="251"/>
      <c r="C164" s="289"/>
      <c r="D164" s="141" t="e">
        <f t="shared" si="2"/>
        <v>#DIV/0!</v>
      </c>
      <c r="E164" s="286"/>
    </row>
    <row r="165" customHeight="1" spans="1:5">
      <c r="A165" s="290" t="s">
        <v>141</v>
      </c>
      <c r="B165" s="141">
        <f>SUM(B166:B170)</f>
        <v>688</v>
      </c>
      <c r="C165" s="288">
        <f>SUM(C166:C170)</f>
        <v>495</v>
      </c>
      <c r="D165" s="141">
        <f t="shared" si="2"/>
        <v>0.719476744186046</v>
      </c>
      <c r="E165" s="286"/>
    </row>
    <row r="166" customHeight="1" spans="1:5">
      <c r="A166" s="290" t="s">
        <v>42</v>
      </c>
      <c r="B166" s="251">
        <v>107</v>
      </c>
      <c r="C166" s="289">
        <v>94</v>
      </c>
      <c r="D166" s="141">
        <f t="shared" si="2"/>
        <v>0.878504672897196</v>
      </c>
      <c r="E166" s="286"/>
    </row>
    <row r="167" customHeight="1" spans="1:5">
      <c r="A167" s="290" t="s">
        <v>43</v>
      </c>
      <c r="B167" s="251">
        <v>0</v>
      </c>
      <c r="C167" s="289">
        <v>119</v>
      </c>
      <c r="D167" s="141" t="e">
        <f t="shared" si="2"/>
        <v>#DIV/0!</v>
      </c>
      <c r="E167" s="286"/>
    </row>
    <row r="168" customHeight="1" spans="1:5">
      <c r="A168" s="287" t="s">
        <v>44</v>
      </c>
      <c r="B168" s="251">
        <v>0</v>
      </c>
      <c r="C168" s="289"/>
      <c r="D168" s="141" t="e">
        <f t="shared" si="2"/>
        <v>#DIV/0!</v>
      </c>
      <c r="E168" s="286"/>
    </row>
    <row r="169" customHeight="1" spans="1:5">
      <c r="A169" s="291" t="s">
        <v>142</v>
      </c>
      <c r="B169" s="251">
        <v>557</v>
      </c>
      <c r="C169" s="289">
        <v>275</v>
      </c>
      <c r="D169" s="141">
        <f t="shared" si="2"/>
        <v>0.493716337522442</v>
      </c>
      <c r="E169" s="286"/>
    </row>
    <row r="170" customHeight="1" spans="1:5">
      <c r="A170" s="287" t="s">
        <v>143</v>
      </c>
      <c r="B170" s="251">
        <v>24</v>
      </c>
      <c r="C170" s="289">
        <v>7</v>
      </c>
      <c r="D170" s="141">
        <f t="shared" si="2"/>
        <v>0.291666666666667</v>
      </c>
      <c r="E170" s="286"/>
    </row>
    <row r="171" customHeight="1" spans="1:5">
      <c r="A171" s="290" t="s">
        <v>144</v>
      </c>
      <c r="B171" s="141">
        <f>SUM(B172:B177)</f>
        <v>93</v>
      </c>
      <c r="C171" s="288">
        <f>SUM(C172:C177)</f>
        <v>96</v>
      </c>
      <c r="D171" s="141">
        <f t="shared" si="2"/>
        <v>1.03225806451613</v>
      </c>
      <c r="E171" s="286"/>
    </row>
    <row r="172" customHeight="1" spans="1:5">
      <c r="A172" s="290" t="s">
        <v>42</v>
      </c>
      <c r="B172" s="251">
        <v>93</v>
      </c>
      <c r="C172" s="289">
        <v>86</v>
      </c>
      <c r="D172" s="141">
        <f t="shared" si="2"/>
        <v>0.924731182795699</v>
      </c>
      <c r="E172" s="286"/>
    </row>
    <row r="173" customHeight="1" spans="1:5">
      <c r="A173" s="290" t="s">
        <v>43</v>
      </c>
      <c r="B173" s="251"/>
      <c r="C173" s="289"/>
      <c r="D173" s="141" t="e">
        <f t="shared" si="2"/>
        <v>#DIV/0!</v>
      </c>
      <c r="E173" s="286"/>
    </row>
    <row r="174" customHeight="1" spans="1:5">
      <c r="A174" s="190" t="s">
        <v>44</v>
      </c>
      <c r="B174" s="251"/>
      <c r="C174" s="289"/>
      <c r="D174" s="141" t="e">
        <f t="shared" si="2"/>
        <v>#DIV/0!</v>
      </c>
      <c r="E174" s="286"/>
    </row>
    <row r="175" customHeight="1" spans="1:5">
      <c r="A175" s="287" t="s">
        <v>56</v>
      </c>
      <c r="B175" s="296"/>
      <c r="C175" s="297"/>
      <c r="D175" s="141" t="e">
        <f t="shared" si="2"/>
        <v>#DIV/0!</v>
      </c>
      <c r="E175" s="286"/>
    </row>
    <row r="176" customHeight="1" spans="1:5">
      <c r="A176" s="287" t="s">
        <v>51</v>
      </c>
      <c r="B176" s="251"/>
      <c r="C176" s="289"/>
      <c r="D176" s="141" t="e">
        <f t="shared" si="2"/>
        <v>#DIV/0!</v>
      </c>
      <c r="E176" s="286"/>
    </row>
    <row r="177" customHeight="1" spans="1:5">
      <c r="A177" s="287" t="s">
        <v>145</v>
      </c>
      <c r="B177" s="251"/>
      <c r="C177" s="289">
        <v>10</v>
      </c>
      <c r="D177" s="141" t="e">
        <f t="shared" si="2"/>
        <v>#DIV/0!</v>
      </c>
      <c r="E177" s="286"/>
    </row>
    <row r="178" customHeight="1" spans="1:5">
      <c r="A178" s="290" t="s">
        <v>146</v>
      </c>
      <c r="B178" s="141">
        <f>SUM(B179:B184)</f>
        <v>354</v>
      </c>
      <c r="C178" s="288">
        <f>SUM(C179:C184)</f>
        <v>742</v>
      </c>
      <c r="D178" s="141">
        <f t="shared" si="2"/>
        <v>2.09604519774011</v>
      </c>
      <c r="E178" s="286"/>
    </row>
    <row r="179" customHeight="1" spans="1:5">
      <c r="A179" s="290" t="s">
        <v>42</v>
      </c>
      <c r="B179" s="251">
        <v>151</v>
      </c>
      <c r="C179" s="289">
        <v>467</v>
      </c>
      <c r="D179" s="141">
        <f t="shared" si="2"/>
        <v>3.09271523178808</v>
      </c>
      <c r="E179" s="286"/>
    </row>
    <row r="180" customHeight="1" spans="1:5">
      <c r="A180" s="290" t="s">
        <v>43</v>
      </c>
      <c r="B180" s="251">
        <v>46</v>
      </c>
      <c r="C180" s="289">
        <v>15</v>
      </c>
      <c r="D180" s="141">
        <f t="shared" si="2"/>
        <v>0.326086956521739</v>
      </c>
      <c r="E180" s="286"/>
    </row>
    <row r="181" customHeight="1" spans="1:5">
      <c r="A181" s="287" t="s">
        <v>44</v>
      </c>
      <c r="B181" s="251"/>
      <c r="C181" s="289"/>
      <c r="D181" s="141" t="e">
        <f t="shared" si="2"/>
        <v>#DIV/0!</v>
      </c>
      <c r="E181" s="286"/>
    </row>
    <row r="182" customHeight="1" spans="1:5">
      <c r="A182" s="294" t="s">
        <v>147</v>
      </c>
      <c r="B182" s="251"/>
      <c r="C182" s="289"/>
      <c r="D182" s="141" t="e">
        <f t="shared" si="2"/>
        <v>#DIV/0!</v>
      </c>
      <c r="E182" s="286"/>
    </row>
    <row r="183" customHeight="1" spans="1:5">
      <c r="A183" s="290" t="s">
        <v>51</v>
      </c>
      <c r="B183" s="251"/>
      <c r="C183" s="289"/>
      <c r="D183" s="141" t="e">
        <f t="shared" si="2"/>
        <v>#DIV/0!</v>
      </c>
      <c r="E183" s="286"/>
    </row>
    <row r="184" customHeight="1" spans="1:5">
      <c r="A184" s="290" t="s">
        <v>148</v>
      </c>
      <c r="B184" s="251">
        <v>157</v>
      </c>
      <c r="C184" s="289">
        <v>260</v>
      </c>
      <c r="D184" s="141">
        <f t="shared" si="2"/>
        <v>1.65605095541401</v>
      </c>
      <c r="E184" s="286"/>
    </row>
    <row r="185" customHeight="1" spans="1:5">
      <c r="A185" s="290" t="s">
        <v>149</v>
      </c>
      <c r="B185" s="141">
        <f>SUM(B186:B191)</f>
        <v>1998</v>
      </c>
      <c r="C185" s="288">
        <f>SUM(C186:C191)</f>
        <v>3051</v>
      </c>
      <c r="D185" s="141">
        <f t="shared" si="2"/>
        <v>1.52702702702703</v>
      </c>
      <c r="E185" s="286"/>
    </row>
    <row r="186" customHeight="1" spans="1:5">
      <c r="A186" s="290" t="s">
        <v>42</v>
      </c>
      <c r="B186" s="251">
        <v>1523</v>
      </c>
      <c r="C186" s="289">
        <v>2389</v>
      </c>
      <c r="D186" s="141">
        <f t="shared" si="2"/>
        <v>1.56861457649376</v>
      </c>
      <c r="E186" s="286"/>
    </row>
    <row r="187" customHeight="1" spans="1:5">
      <c r="A187" s="287" t="s">
        <v>43</v>
      </c>
      <c r="B187" s="251">
        <v>109</v>
      </c>
      <c r="C187" s="289">
        <v>122</v>
      </c>
      <c r="D187" s="141">
        <f t="shared" si="2"/>
        <v>1.11926605504587</v>
      </c>
      <c r="E187" s="286"/>
    </row>
    <row r="188" customHeight="1" spans="1:5">
      <c r="A188" s="287" t="s">
        <v>44</v>
      </c>
      <c r="B188" s="251">
        <v>60</v>
      </c>
      <c r="C188" s="289"/>
      <c r="D188" s="141">
        <f t="shared" si="2"/>
        <v>0</v>
      </c>
      <c r="E188" s="286"/>
    </row>
    <row r="189" customHeight="1" spans="1:5">
      <c r="A189" s="287" t="s">
        <v>150</v>
      </c>
      <c r="B189" s="251">
        <v>257</v>
      </c>
      <c r="C189" s="289">
        <v>293</v>
      </c>
      <c r="D189" s="141">
        <f t="shared" si="2"/>
        <v>1.14007782101167</v>
      </c>
      <c r="E189" s="286"/>
    </row>
    <row r="190" customHeight="1" spans="1:5">
      <c r="A190" s="290" t="s">
        <v>51</v>
      </c>
      <c r="B190" s="251">
        <v>6</v>
      </c>
      <c r="C190" s="289"/>
      <c r="D190" s="141">
        <f t="shared" si="2"/>
        <v>0</v>
      </c>
      <c r="E190" s="286"/>
    </row>
    <row r="191" customHeight="1" spans="1:5">
      <c r="A191" s="290" t="s">
        <v>151</v>
      </c>
      <c r="B191" s="251">
        <v>43</v>
      </c>
      <c r="C191" s="289">
        <v>247</v>
      </c>
      <c r="D191" s="141">
        <f t="shared" si="2"/>
        <v>5.74418604651163</v>
      </c>
      <c r="E191" s="286"/>
    </row>
    <row r="192" customHeight="1" spans="1:5">
      <c r="A192" s="290" t="s">
        <v>152</v>
      </c>
      <c r="B192" s="141">
        <f>SUM(B193:B198)</f>
        <v>874</v>
      </c>
      <c r="C192" s="288">
        <f>SUM(C193:C198)</f>
        <v>1686</v>
      </c>
      <c r="D192" s="141">
        <f t="shared" si="2"/>
        <v>1.92906178489703</v>
      </c>
      <c r="E192" s="286"/>
    </row>
    <row r="193" customHeight="1" spans="1:5">
      <c r="A193" s="287" t="s">
        <v>42</v>
      </c>
      <c r="B193" s="251">
        <v>334</v>
      </c>
      <c r="C193" s="289">
        <v>1383</v>
      </c>
      <c r="D193" s="141">
        <f t="shared" si="2"/>
        <v>4.14071856287425</v>
      </c>
      <c r="E193" s="286"/>
    </row>
    <row r="194" customHeight="1" spans="1:5">
      <c r="A194" s="287" t="s">
        <v>43</v>
      </c>
      <c r="B194" s="251"/>
      <c r="C194" s="289">
        <v>23</v>
      </c>
      <c r="D194" s="141" t="e">
        <f t="shared" si="2"/>
        <v>#DIV/0!</v>
      </c>
      <c r="E194" s="286"/>
    </row>
    <row r="195" customHeight="1" spans="1:5">
      <c r="A195" s="287" t="s">
        <v>44</v>
      </c>
      <c r="B195" s="251"/>
      <c r="C195" s="289"/>
      <c r="D195" s="141" t="e">
        <f t="shared" si="2"/>
        <v>#DIV/0!</v>
      </c>
      <c r="E195" s="286"/>
    </row>
    <row r="196" customHeight="1" spans="1:5">
      <c r="A196" s="294" t="s">
        <v>153</v>
      </c>
      <c r="B196" s="251">
        <v>10</v>
      </c>
      <c r="C196" s="289"/>
      <c r="D196" s="141">
        <f t="shared" si="2"/>
        <v>0</v>
      </c>
      <c r="E196" s="286"/>
    </row>
    <row r="197" customHeight="1" spans="1:5">
      <c r="A197" s="287" t="s">
        <v>51</v>
      </c>
      <c r="B197" s="251"/>
      <c r="C197" s="289"/>
      <c r="D197" s="141" t="e">
        <f t="shared" si="2"/>
        <v>#DIV/0!</v>
      </c>
      <c r="E197" s="286"/>
    </row>
    <row r="198" customHeight="1" spans="1:5">
      <c r="A198" s="290" t="s">
        <v>154</v>
      </c>
      <c r="B198" s="251">
        <v>530</v>
      </c>
      <c r="C198" s="289">
        <v>280</v>
      </c>
      <c r="D198" s="141">
        <f t="shared" ref="D198:D261" si="3">C198/B198</f>
        <v>0.528301886792453</v>
      </c>
      <c r="E198" s="286"/>
    </row>
    <row r="199" customHeight="1" spans="1:5">
      <c r="A199" s="290" t="s">
        <v>155</v>
      </c>
      <c r="B199" s="141">
        <f>SUM(B200:B204)</f>
        <v>420</v>
      </c>
      <c r="C199" s="288">
        <f>SUM(C200:C204)</f>
        <v>451</v>
      </c>
      <c r="D199" s="141">
        <f t="shared" si="3"/>
        <v>1.07380952380952</v>
      </c>
      <c r="E199" s="286"/>
    </row>
    <row r="200" customHeight="1" spans="1:5">
      <c r="A200" s="190" t="s">
        <v>42</v>
      </c>
      <c r="B200" s="251">
        <v>309</v>
      </c>
      <c r="C200" s="289">
        <v>451</v>
      </c>
      <c r="D200" s="141">
        <f t="shared" si="3"/>
        <v>1.45954692556634</v>
      </c>
      <c r="E200" s="286"/>
    </row>
    <row r="201" customHeight="1" spans="1:5">
      <c r="A201" s="287" t="s">
        <v>43</v>
      </c>
      <c r="B201" s="251"/>
      <c r="C201" s="289"/>
      <c r="D201" s="141" t="e">
        <f t="shared" si="3"/>
        <v>#DIV/0!</v>
      </c>
      <c r="E201" s="286"/>
    </row>
    <row r="202" customHeight="1" spans="1:5">
      <c r="A202" s="287" t="s">
        <v>44</v>
      </c>
      <c r="B202" s="251"/>
      <c r="C202" s="289"/>
      <c r="D202" s="141" t="e">
        <f t="shared" si="3"/>
        <v>#DIV/0!</v>
      </c>
      <c r="E202" s="286"/>
    </row>
    <row r="203" customHeight="1" spans="1:5">
      <c r="A203" s="287" t="s">
        <v>51</v>
      </c>
      <c r="B203" s="251"/>
      <c r="C203" s="289"/>
      <c r="D203" s="141" t="e">
        <f t="shared" si="3"/>
        <v>#DIV/0!</v>
      </c>
      <c r="E203" s="286"/>
    </row>
    <row r="204" customHeight="1" spans="1:5">
      <c r="A204" s="290" t="s">
        <v>156</v>
      </c>
      <c r="B204" s="251">
        <v>111</v>
      </c>
      <c r="C204" s="289"/>
      <c r="D204" s="141">
        <f t="shared" si="3"/>
        <v>0</v>
      </c>
      <c r="E204" s="286"/>
    </row>
    <row r="205" customHeight="1" spans="1:5">
      <c r="A205" s="290" t="s">
        <v>157</v>
      </c>
      <c r="B205" s="141">
        <f>SUM(B206:B212)</f>
        <v>432</v>
      </c>
      <c r="C205" s="288">
        <f>SUM(C206:C212)</f>
        <v>339</v>
      </c>
      <c r="D205" s="141">
        <f t="shared" si="3"/>
        <v>0.784722222222222</v>
      </c>
      <c r="E205" s="286"/>
    </row>
    <row r="206" customHeight="1" spans="1:5">
      <c r="A206" s="290" t="s">
        <v>42</v>
      </c>
      <c r="B206" s="251">
        <v>389</v>
      </c>
      <c r="C206" s="289">
        <v>232</v>
      </c>
      <c r="D206" s="141">
        <f t="shared" si="3"/>
        <v>0.596401028277635</v>
      </c>
      <c r="E206" s="286"/>
    </row>
    <row r="207" customHeight="1" spans="1:5">
      <c r="A207" s="287" t="s">
        <v>43</v>
      </c>
      <c r="B207" s="251"/>
      <c r="C207" s="289"/>
      <c r="D207" s="141" t="e">
        <f t="shared" si="3"/>
        <v>#DIV/0!</v>
      </c>
      <c r="E207" s="286"/>
    </row>
    <row r="208" customHeight="1" spans="1:5">
      <c r="A208" s="287" t="s">
        <v>44</v>
      </c>
      <c r="B208" s="251"/>
      <c r="C208" s="289"/>
      <c r="D208" s="141" t="e">
        <f t="shared" si="3"/>
        <v>#DIV/0!</v>
      </c>
      <c r="E208" s="286"/>
    </row>
    <row r="209" customHeight="1" spans="1:5">
      <c r="A209" s="294" t="s">
        <v>158</v>
      </c>
      <c r="B209" s="251">
        <v>33</v>
      </c>
      <c r="C209" s="289">
        <v>94</v>
      </c>
      <c r="D209" s="141">
        <f t="shared" si="3"/>
        <v>2.84848484848485</v>
      </c>
      <c r="E209" s="286"/>
    </row>
    <row r="210" customHeight="1" spans="1:5">
      <c r="A210" s="294" t="s">
        <v>159</v>
      </c>
      <c r="B210" s="251"/>
      <c r="C210" s="289">
        <v>13</v>
      </c>
      <c r="D210" s="141" t="e">
        <f t="shared" si="3"/>
        <v>#DIV/0!</v>
      </c>
      <c r="E210" s="286"/>
    </row>
    <row r="211" customHeight="1" spans="1:5">
      <c r="A211" s="287" t="s">
        <v>51</v>
      </c>
      <c r="B211" s="296"/>
      <c r="C211" s="297"/>
      <c r="D211" s="141" t="e">
        <f t="shared" si="3"/>
        <v>#DIV/0!</v>
      </c>
      <c r="E211" s="298"/>
    </row>
    <row r="212" customHeight="1" spans="1:5">
      <c r="A212" s="290" t="s">
        <v>160</v>
      </c>
      <c r="B212" s="296">
        <v>10</v>
      </c>
      <c r="C212" s="297"/>
      <c r="D212" s="141">
        <f t="shared" si="3"/>
        <v>0</v>
      </c>
      <c r="E212" s="298"/>
    </row>
    <row r="213" customHeight="1" spans="1:5">
      <c r="A213" s="290" t="s">
        <v>161</v>
      </c>
      <c r="B213" s="227">
        <f>SUM(B214:B218)</f>
        <v>0</v>
      </c>
      <c r="C213" s="299">
        <f>SUM(C214:C218)</f>
        <v>2</v>
      </c>
      <c r="D213" s="141" t="e">
        <f t="shared" si="3"/>
        <v>#DIV/0!</v>
      </c>
      <c r="E213" s="298"/>
    </row>
    <row r="214" customHeight="1" spans="1:5">
      <c r="A214" s="290" t="s">
        <v>42</v>
      </c>
      <c r="B214" s="251"/>
      <c r="C214" s="289">
        <v>2</v>
      </c>
      <c r="D214" s="141" t="e">
        <f t="shared" si="3"/>
        <v>#DIV/0!</v>
      </c>
      <c r="E214" s="286"/>
    </row>
    <row r="215" customHeight="1" spans="1:5">
      <c r="A215" s="190" t="s">
        <v>43</v>
      </c>
      <c r="B215" s="251"/>
      <c r="C215" s="289"/>
      <c r="D215" s="141" t="e">
        <f t="shared" si="3"/>
        <v>#DIV/0!</v>
      </c>
      <c r="E215" s="286"/>
    </row>
    <row r="216" customHeight="1" spans="1:5">
      <c r="A216" s="287" t="s">
        <v>44</v>
      </c>
      <c r="B216" s="300"/>
      <c r="C216" s="289"/>
      <c r="D216" s="141" t="e">
        <f t="shared" si="3"/>
        <v>#DIV/0!</v>
      </c>
      <c r="E216" s="286"/>
    </row>
    <row r="217" customHeight="1" spans="1:5">
      <c r="A217" s="287" t="s">
        <v>51</v>
      </c>
      <c r="B217" s="300"/>
      <c r="C217" s="289"/>
      <c r="D217" s="141" t="e">
        <f t="shared" si="3"/>
        <v>#DIV/0!</v>
      </c>
      <c r="E217" s="286"/>
    </row>
    <row r="218" customHeight="1" spans="1:5">
      <c r="A218" s="287" t="s">
        <v>162</v>
      </c>
      <c r="B218" s="300"/>
      <c r="C218" s="289"/>
      <c r="D218" s="141" t="e">
        <f t="shared" si="3"/>
        <v>#DIV/0!</v>
      </c>
      <c r="E218" s="286"/>
    </row>
    <row r="219" customHeight="1" spans="1:5">
      <c r="A219" s="290" t="s">
        <v>163</v>
      </c>
      <c r="B219" s="301">
        <f>SUM(B220:B224)</f>
        <v>1</v>
      </c>
      <c r="C219" s="302">
        <f>SUM(C220:C224)</f>
        <v>46</v>
      </c>
      <c r="D219" s="141">
        <f t="shared" si="3"/>
        <v>46</v>
      </c>
      <c r="E219" s="286"/>
    </row>
    <row r="220" customHeight="1" spans="1:5">
      <c r="A220" s="290" t="s">
        <v>42</v>
      </c>
      <c r="B220" s="303">
        <v>1</v>
      </c>
      <c r="C220" s="289"/>
      <c r="D220" s="141">
        <f t="shared" si="3"/>
        <v>0</v>
      </c>
      <c r="E220" s="286"/>
    </row>
    <row r="221" customHeight="1" spans="1:5">
      <c r="A221" s="290" t="s">
        <v>43</v>
      </c>
      <c r="B221" s="303"/>
      <c r="C221" s="289">
        <v>46</v>
      </c>
      <c r="D221" s="141" t="e">
        <f t="shared" si="3"/>
        <v>#DIV/0!</v>
      </c>
      <c r="E221" s="286"/>
    </row>
    <row r="222" customHeight="1" spans="1:5">
      <c r="A222" s="287" t="s">
        <v>44</v>
      </c>
      <c r="B222" s="303"/>
      <c r="C222" s="289"/>
      <c r="D222" s="141" t="e">
        <f t="shared" si="3"/>
        <v>#DIV/0!</v>
      </c>
      <c r="E222" s="286"/>
    </row>
    <row r="223" customHeight="1" spans="1:5">
      <c r="A223" s="287" t="s">
        <v>51</v>
      </c>
      <c r="B223" s="303"/>
      <c r="C223" s="289"/>
      <c r="D223" s="141" t="e">
        <f t="shared" si="3"/>
        <v>#DIV/0!</v>
      </c>
      <c r="E223" s="286"/>
    </row>
    <row r="224" customHeight="1" spans="1:5">
      <c r="A224" s="287" t="s">
        <v>164</v>
      </c>
      <c r="B224" s="303"/>
      <c r="C224" s="289"/>
      <c r="D224" s="141" t="e">
        <f t="shared" si="3"/>
        <v>#DIV/0!</v>
      </c>
      <c r="E224" s="286"/>
    </row>
    <row r="225" customHeight="1" spans="1:5">
      <c r="A225" s="294" t="s">
        <v>165</v>
      </c>
      <c r="B225" s="304">
        <f>SUM(B226:B230)</f>
        <v>0</v>
      </c>
      <c r="C225" s="302">
        <f>SUM(C226:C230)</f>
        <v>0</v>
      </c>
      <c r="D225" s="141" t="e">
        <f t="shared" si="3"/>
        <v>#DIV/0!</v>
      </c>
      <c r="E225" s="286"/>
    </row>
    <row r="226" customHeight="1" spans="1:5">
      <c r="A226" s="294" t="s">
        <v>166</v>
      </c>
      <c r="B226" s="303"/>
      <c r="C226" s="289"/>
      <c r="D226" s="141" t="e">
        <f t="shared" si="3"/>
        <v>#DIV/0!</v>
      </c>
      <c r="E226" s="286"/>
    </row>
    <row r="227" customHeight="1" spans="1:5">
      <c r="A227" s="294" t="s">
        <v>167</v>
      </c>
      <c r="B227" s="303"/>
      <c r="C227" s="289"/>
      <c r="D227" s="141" t="e">
        <f t="shared" si="3"/>
        <v>#DIV/0!</v>
      </c>
      <c r="E227" s="286"/>
    </row>
    <row r="228" customHeight="1" spans="1:5">
      <c r="A228" s="294" t="s">
        <v>168</v>
      </c>
      <c r="B228" s="300"/>
      <c r="C228" s="289"/>
      <c r="D228" s="141" t="e">
        <f t="shared" si="3"/>
        <v>#DIV/0!</v>
      </c>
      <c r="E228" s="286"/>
    </row>
    <row r="229" customHeight="1" spans="1:5">
      <c r="A229" s="294" t="s">
        <v>169</v>
      </c>
      <c r="B229" s="300"/>
      <c r="C229" s="289"/>
      <c r="D229" s="141" t="e">
        <f t="shared" si="3"/>
        <v>#DIV/0!</v>
      </c>
      <c r="E229" s="286"/>
    </row>
    <row r="230" customHeight="1" spans="1:5">
      <c r="A230" s="294" t="s">
        <v>170</v>
      </c>
      <c r="B230" s="300"/>
      <c r="C230" s="289"/>
      <c r="D230" s="141" t="e">
        <f t="shared" si="3"/>
        <v>#DIV/0!</v>
      </c>
      <c r="E230" s="286"/>
    </row>
    <row r="231" customHeight="1" spans="1:5">
      <c r="A231" s="294" t="s">
        <v>171</v>
      </c>
      <c r="B231" s="301">
        <f>SUM(B232:B247)</f>
        <v>3108</v>
      </c>
      <c r="C231" s="302">
        <f>SUM(C232:C247)</f>
        <v>3700</v>
      </c>
      <c r="D231" s="141">
        <f t="shared" si="3"/>
        <v>1.19047619047619</v>
      </c>
      <c r="E231" s="286"/>
    </row>
    <row r="232" customHeight="1" spans="1:5">
      <c r="A232" s="294" t="s">
        <v>166</v>
      </c>
      <c r="B232" s="251">
        <f>1365+881+109</f>
        <v>2355</v>
      </c>
      <c r="C232" s="289">
        <f>1522+372+133</f>
        <v>2027</v>
      </c>
      <c r="D232" s="141">
        <f t="shared" si="3"/>
        <v>0.86072186836518</v>
      </c>
      <c r="E232" s="286"/>
    </row>
    <row r="233" customHeight="1" spans="1:5">
      <c r="A233" s="294" t="s">
        <v>167</v>
      </c>
      <c r="B233" s="251">
        <v>133</v>
      </c>
      <c r="C233" s="289">
        <f>1+24+69</f>
        <v>94</v>
      </c>
      <c r="D233" s="141">
        <f t="shared" si="3"/>
        <v>0.706766917293233</v>
      </c>
      <c r="E233" s="286"/>
    </row>
    <row r="234" customHeight="1" spans="1:5">
      <c r="A234" s="294" t="s">
        <v>168</v>
      </c>
      <c r="B234" s="251"/>
      <c r="C234" s="289"/>
      <c r="D234" s="141" t="e">
        <f t="shared" si="3"/>
        <v>#DIV/0!</v>
      </c>
      <c r="E234" s="286"/>
    </row>
    <row r="235" customHeight="1" spans="1:5">
      <c r="A235" s="294" t="s">
        <v>172</v>
      </c>
      <c r="B235" s="251">
        <v>350</v>
      </c>
      <c r="C235" s="289">
        <v>205</v>
      </c>
      <c r="D235" s="141">
        <f t="shared" si="3"/>
        <v>0.585714285714286</v>
      </c>
      <c r="E235" s="286"/>
    </row>
    <row r="236" customHeight="1" spans="1:5">
      <c r="A236" s="294" t="s">
        <v>173</v>
      </c>
      <c r="B236" s="251">
        <v>32</v>
      </c>
      <c r="C236" s="289">
        <v>98</v>
      </c>
      <c r="D236" s="141">
        <f t="shared" si="3"/>
        <v>3.0625</v>
      </c>
      <c r="E236" s="286"/>
    </row>
    <row r="237" customHeight="1" spans="1:5">
      <c r="A237" s="294" t="s">
        <v>174</v>
      </c>
      <c r="B237" s="251">
        <v>60</v>
      </c>
      <c r="C237" s="289">
        <v>1203</v>
      </c>
      <c r="D237" s="141">
        <f t="shared" si="3"/>
        <v>20.05</v>
      </c>
      <c r="E237" s="286"/>
    </row>
    <row r="238" customHeight="1" spans="1:5">
      <c r="A238" s="294" t="s">
        <v>175</v>
      </c>
      <c r="B238" s="251"/>
      <c r="C238" s="289"/>
      <c r="D238" s="141" t="e">
        <f t="shared" si="3"/>
        <v>#DIV/0!</v>
      </c>
      <c r="E238" s="286"/>
    </row>
    <row r="239" customHeight="1" spans="1:5">
      <c r="A239" s="294" t="s">
        <v>176</v>
      </c>
      <c r="B239" s="251">
        <v>10</v>
      </c>
      <c r="C239" s="289">
        <v>43</v>
      </c>
      <c r="D239" s="141">
        <f t="shared" si="3"/>
        <v>4.3</v>
      </c>
      <c r="E239" s="286"/>
    </row>
    <row r="240" customHeight="1" spans="1:5">
      <c r="A240" s="294" t="s">
        <v>177</v>
      </c>
      <c r="B240" s="251">
        <v>138</v>
      </c>
      <c r="C240" s="289"/>
      <c r="D240" s="141">
        <f t="shared" si="3"/>
        <v>0</v>
      </c>
      <c r="E240" s="286"/>
    </row>
    <row r="241" customHeight="1" spans="1:5">
      <c r="A241" s="294" t="s">
        <v>178</v>
      </c>
      <c r="B241" s="251"/>
      <c r="C241" s="289"/>
      <c r="D241" s="141" t="e">
        <f t="shared" si="3"/>
        <v>#DIV/0!</v>
      </c>
      <c r="E241" s="286"/>
    </row>
    <row r="242" customHeight="1" spans="1:5">
      <c r="A242" s="294" t="s">
        <v>179</v>
      </c>
      <c r="B242" s="251"/>
      <c r="C242" s="289">
        <v>17</v>
      </c>
      <c r="D242" s="141" t="e">
        <f t="shared" si="3"/>
        <v>#DIV/0!</v>
      </c>
      <c r="E242" s="286"/>
    </row>
    <row r="243" customHeight="1" spans="1:5">
      <c r="A243" s="294" t="s">
        <v>180</v>
      </c>
      <c r="B243" s="251"/>
      <c r="C243" s="289"/>
      <c r="D243" s="141" t="e">
        <f t="shared" si="3"/>
        <v>#DIV/0!</v>
      </c>
      <c r="E243" s="286"/>
    </row>
    <row r="244" customHeight="1" spans="1:5">
      <c r="A244" s="294" t="s">
        <v>181</v>
      </c>
      <c r="B244" s="251"/>
      <c r="C244" s="289"/>
      <c r="D244" s="141" t="e">
        <f t="shared" si="3"/>
        <v>#DIV/0!</v>
      </c>
      <c r="E244" s="286"/>
    </row>
    <row r="245" customHeight="1" spans="1:5">
      <c r="A245" s="294" t="s">
        <v>182</v>
      </c>
      <c r="B245" s="251">
        <v>4</v>
      </c>
      <c r="C245" s="289"/>
      <c r="D245" s="141">
        <f t="shared" si="3"/>
        <v>0</v>
      </c>
      <c r="E245" s="286"/>
    </row>
    <row r="246" customHeight="1" spans="1:5">
      <c r="A246" s="294" t="s">
        <v>169</v>
      </c>
      <c r="B246" s="251"/>
      <c r="C246" s="289"/>
      <c r="D246" s="141" t="e">
        <f t="shared" si="3"/>
        <v>#DIV/0!</v>
      </c>
      <c r="E246" s="286"/>
    </row>
    <row r="247" customHeight="1" spans="1:5">
      <c r="A247" s="294" t="s">
        <v>183</v>
      </c>
      <c r="B247" s="251">
        <f>3+23</f>
        <v>26</v>
      </c>
      <c r="C247" s="289">
        <f>9+4</f>
        <v>13</v>
      </c>
      <c r="D247" s="141">
        <f t="shared" si="3"/>
        <v>0.5</v>
      </c>
      <c r="E247" s="286"/>
    </row>
    <row r="248" customHeight="1" spans="1:5">
      <c r="A248" s="290" t="s">
        <v>184</v>
      </c>
      <c r="B248" s="141">
        <f>SUM(B249:B250)</f>
        <v>66</v>
      </c>
      <c r="C248" s="288">
        <f>SUM(C249:C250)</f>
        <v>135</v>
      </c>
      <c r="D248" s="141">
        <f t="shared" si="3"/>
        <v>2.04545454545455</v>
      </c>
      <c r="E248" s="286"/>
    </row>
    <row r="249" customHeight="1" spans="1:5">
      <c r="A249" s="290" t="s">
        <v>185</v>
      </c>
      <c r="B249" s="251">
        <v>9</v>
      </c>
      <c r="C249" s="289"/>
      <c r="D249" s="141">
        <f t="shared" si="3"/>
        <v>0</v>
      </c>
      <c r="E249" s="286"/>
    </row>
    <row r="250" customHeight="1" spans="1:5">
      <c r="A250" s="290" t="s">
        <v>186</v>
      </c>
      <c r="B250" s="251">
        <v>57</v>
      </c>
      <c r="C250" s="289">
        <v>135</v>
      </c>
      <c r="D250" s="141">
        <f t="shared" si="3"/>
        <v>2.36842105263158</v>
      </c>
      <c r="E250" s="286"/>
    </row>
    <row r="251" customHeight="1" spans="1:5">
      <c r="A251" s="190" t="s">
        <v>187</v>
      </c>
      <c r="B251" s="305">
        <f>B252+B253</f>
        <v>0</v>
      </c>
      <c r="C251" s="285">
        <f>C252+C253</f>
        <v>0</v>
      </c>
      <c r="D251" s="141" t="e">
        <f t="shared" si="3"/>
        <v>#DIV/0!</v>
      </c>
      <c r="E251" s="286"/>
    </row>
    <row r="252" customHeight="1" spans="1:5">
      <c r="A252" s="287" t="s">
        <v>188</v>
      </c>
      <c r="B252" s="251"/>
      <c r="C252" s="289"/>
      <c r="D252" s="141" t="e">
        <f t="shared" si="3"/>
        <v>#DIV/0!</v>
      </c>
      <c r="E252" s="286"/>
    </row>
    <row r="253" customHeight="1" spans="1:5">
      <c r="A253" s="287" t="s">
        <v>189</v>
      </c>
      <c r="B253" s="251"/>
      <c r="C253" s="289"/>
      <c r="D253" s="141" t="e">
        <f t="shared" si="3"/>
        <v>#DIV/0!</v>
      </c>
      <c r="E253" s="286"/>
    </row>
    <row r="254" customHeight="1" spans="1:5">
      <c r="A254" s="190" t="s">
        <v>190</v>
      </c>
      <c r="B254" s="305">
        <f>B255+B265</f>
        <v>1186</v>
      </c>
      <c r="C254" s="285">
        <f>C255+C265</f>
        <v>419</v>
      </c>
      <c r="D254" s="141">
        <f t="shared" si="3"/>
        <v>0.353288364249578</v>
      </c>
      <c r="E254" s="286"/>
    </row>
    <row r="255" customHeight="1" spans="1:5">
      <c r="A255" s="290" t="s">
        <v>191</v>
      </c>
      <c r="B255" s="141">
        <f>SUM(B256:B264)</f>
        <v>1080</v>
      </c>
      <c r="C255" s="288">
        <f>SUM(C256:C264)</f>
        <v>414</v>
      </c>
      <c r="D255" s="141">
        <f t="shared" si="3"/>
        <v>0.383333333333333</v>
      </c>
      <c r="E255" s="286"/>
    </row>
    <row r="256" customHeight="1" spans="1:5">
      <c r="A256" s="290" t="s">
        <v>192</v>
      </c>
      <c r="B256" s="251">
        <v>47</v>
      </c>
      <c r="C256" s="289">
        <v>162</v>
      </c>
      <c r="D256" s="141">
        <f t="shared" si="3"/>
        <v>3.4468085106383</v>
      </c>
      <c r="E256" s="286"/>
    </row>
    <row r="257" customHeight="1" spans="1:5">
      <c r="A257" s="287" t="s">
        <v>193</v>
      </c>
      <c r="B257" s="251">
        <v>0</v>
      </c>
      <c r="C257" s="289"/>
      <c r="D257" s="141" t="e">
        <f t="shared" si="3"/>
        <v>#DIV/0!</v>
      </c>
      <c r="E257" s="286"/>
    </row>
    <row r="258" customHeight="1" spans="1:5">
      <c r="A258" s="287" t="s">
        <v>194</v>
      </c>
      <c r="B258" s="251">
        <v>856</v>
      </c>
      <c r="C258" s="289">
        <v>41</v>
      </c>
      <c r="D258" s="141">
        <f t="shared" si="3"/>
        <v>0.0478971962616822</v>
      </c>
      <c r="E258" s="286"/>
    </row>
    <row r="259" customHeight="1" spans="1:5">
      <c r="A259" s="287" t="s">
        <v>195</v>
      </c>
      <c r="B259" s="251">
        <v>0</v>
      </c>
      <c r="C259" s="289"/>
      <c r="D259" s="141" t="e">
        <f t="shared" si="3"/>
        <v>#DIV/0!</v>
      </c>
      <c r="E259" s="286"/>
    </row>
    <row r="260" customHeight="1" spans="1:5">
      <c r="A260" s="290" t="s">
        <v>196</v>
      </c>
      <c r="B260" s="251">
        <v>152</v>
      </c>
      <c r="C260" s="289"/>
      <c r="D260" s="141">
        <f t="shared" si="3"/>
        <v>0</v>
      </c>
      <c r="E260" s="286"/>
    </row>
    <row r="261" customHeight="1" spans="1:5">
      <c r="A261" s="290" t="s">
        <v>197</v>
      </c>
      <c r="B261" s="251">
        <v>0</v>
      </c>
      <c r="C261" s="289"/>
      <c r="D261" s="141" t="e">
        <f t="shared" si="3"/>
        <v>#DIV/0!</v>
      </c>
      <c r="E261" s="286"/>
    </row>
    <row r="262" customHeight="1" spans="1:5">
      <c r="A262" s="290" t="s">
        <v>198</v>
      </c>
      <c r="B262" s="251">
        <v>0</v>
      </c>
      <c r="C262" s="289">
        <v>211</v>
      </c>
      <c r="D262" s="141" t="e">
        <f t="shared" ref="D262:D325" si="4">C262/B262</f>
        <v>#DIV/0!</v>
      </c>
      <c r="E262" s="286"/>
    </row>
    <row r="263" customHeight="1" spans="1:5">
      <c r="A263" s="290" t="s">
        <v>199</v>
      </c>
      <c r="B263" s="251">
        <v>0</v>
      </c>
      <c r="C263" s="289"/>
      <c r="D263" s="141" t="e">
        <f t="shared" si="4"/>
        <v>#DIV/0!</v>
      </c>
      <c r="E263" s="286"/>
    </row>
    <row r="264" customHeight="1" spans="1:5">
      <c r="A264" s="290" t="s">
        <v>200</v>
      </c>
      <c r="B264" s="251">
        <v>25</v>
      </c>
      <c r="C264" s="289"/>
      <c r="D264" s="141">
        <f t="shared" si="4"/>
        <v>0</v>
      </c>
      <c r="E264" s="286"/>
    </row>
    <row r="265" customHeight="1" spans="1:5">
      <c r="A265" s="290" t="s">
        <v>201</v>
      </c>
      <c r="B265" s="251">
        <v>106</v>
      </c>
      <c r="C265" s="289">
        <v>5</v>
      </c>
      <c r="D265" s="141">
        <f t="shared" si="4"/>
        <v>0.0471698113207547</v>
      </c>
      <c r="E265" s="286"/>
    </row>
    <row r="266" customHeight="1" spans="1:5">
      <c r="A266" s="190" t="s">
        <v>202</v>
      </c>
      <c r="B266" s="305">
        <f>B267+B270+B279+B286+B294+B303+B319+B329+B339+B347+B353</f>
        <v>18397</v>
      </c>
      <c r="C266" s="285">
        <f>C267+C270+C279+C286+C294+C303+C319+C329+C339+C347+C353</f>
        <v>14607</v>
      </c>
      <c r="D266" s="141">
        <f t="shared" si="4"/>
        <v>0.793988150241887</v>
      </c>
      <c r="E266" s="286"/>
    </row>
    <row r="267" customHeight="1" spans="1:5">
      <c r="A267" s="287" t="s">
        <v>203</v>
      </c>
      <c r="B267" s="141">
        <f>SUM(B268:B269)</f>
        <v>49</v>
      </c>
      <c r="C267" s="288">
        <f>SUM(C268:C269)</f>
        <v>90</v>
      </c>
      <c r="D267" s="141">
        <f t="shared" si="4"/>
        <v>1.83673469387755</v>
      </c>
      <c r="E267" s="286"/>
    </row>
    <row r="268" customHeight="1" spans="1:5">
      <c r="A268" s="287" t="s">
        <v>204</v>
      </c>
      <c r="B268" s="251">
        <v>42</v>
      </c>
      <c r="C268" s="289">
        <v>90</v>
      </c>
      <c r="D268" s="141">
        <f t="shared" si="4"/>
        <v>2.14285714285714</v>
      </c>
      <c r="E268" s="286"/>
    </row>
    <row r="269" customHeight="1" spans="1:5">
      <c r="A269" s="290" t="s">
        <v>205</v>
      </c>
      <c r="B269" s="251">
        <v>7</v>
      </c>
      <c r="C269" s="289"/>
      <c r="D269" s="141">
        <f t="shared" si="4"/>
        <v>0</v>
      </c>
      <c r="E269" s="286"/>
    </row>
    <row r="270" customHeight="1" spans="1:5">
      <c r="A270" s="290" t="s">
        <v>206</v>
      </c>
      <c r="B270" s="141">
        <f>SUM(B271:B278)</f>
        <v>14581</v>
      </c>
      <c r="C270" s="288">
        <f>SUM(C271:C278)</f>
        <v>12234</v>
      </c>
      <c r="D270" s="141">
        <f t="shared" si="4"/>
        <v>0.83903710307935</v>
      </c>
      <c r="E270" s="286"/>
    </row>
    <row r="271" customHeight="1" spans="1:5">
      <c r="A271" s="290" t="s">
        <v>42</v>
      </c>
      <c r="B271" s="251">
        <v>8933</v>
      </c>
      <c r="C271" s="289">
        <v>9793</v>
      </c>
      <c r="D271" s="141">
        <f t="shared" si="4"/>
        <v>1.09627224896451</v>
      </c>
      <c r="E271" s="286"/>
    </row>
    <row r="272" customHeight="1" spans="1:5">
      <c r="A272" s="290" t="s">
        <v>43</v>
      </c>
      <c r="B272" s="251">
        <v>714</v>
      </c>
      <c r="C272" s="289">
        <v>410</v>
      </c>
      <c r="D272" s="141">
        <f t="shared" si="4"/>
        <v>0.574229691876751</v>
      </c>
      <c r="E272" s="286"/>
    </row>
    <row r="273" customHeight="1" spans="1:5">
      <c r="A273" s="290" t="s">
        <v>44</v>
      </c>
      <c r="B273" s="251"/>
      <c r="C273" s="289"/>
      <c r="D273" s="141" t="e">
        <f t="shared" si="4"/>
        <v>#DIV/0!</v>
      </c>
      <c r="E273" s="286"/>
    </row>
    <row r="274" customHeight="1" spans="1:5">
      <c r="A274" s="290" t="s">
        <v>84</v>
      </c>
      <c r="B274" s="251">
        <v>196</v>
      </c>
      <c r="C274" s="289"/>
      <c r="D274" s="141">
        <f t="shared" si="4"/>
        <v>0</v>
      </c>
      <c r="E274" s="286"/>
    </row>
    <row r="275" customHeight="1" spans="1:5">
      <c r="A275" s="306" t="s">
        <v>207</v>
      </c>
      <c r="B275" s="251">
        <v>4578</v>
      </c>
      <c r="C275" s="289">
        <v>1635</v>
      </c>
      <c r="D275" s="141">
        <f t="shared" si="4"/>
        <v>0.357142857142857</v>
      </c>
      <c r="E275" s="286"/>
    </row>
    <row r="276" customHeight="1" spans="1:5">
      <c r="A276" s="306" t="s">
        <v>208</v>
      </c>
      <c r="B276" s="251"/>
      <c r="C276" s="289"/>
      <c r="D276" s="141" t="e">
        <f t="shared" si="4"/>
        <v>#DIV/0!</v>
      </c>
      <c r="E276" s="286"/>
    </row>
    <row r="277" customHeight="1" spans="1:5">
      <c r="A277" s="290" t="s">
        <v>51</v>
      </c>
      <c r="B277" s="251"/>
      <c r="C277" s="289"/>
      <c r="D277" s="141" t="e">
        <f t="shared" si="4"/>
        <v>#DIV/0!</v>
      </c>
      <c r="E277" s="286"/>
    </row>
    <row r="278" customHeight="1" spans="1:5">
      <c r="A278" s="290" t="s">
        <v>209</v>
      </c>
      <c r="B278" s="251">
        <v>160</v>
      </c>
      <c r="C278" s="289">
        <v>396</v>
      </c>
      <c r="D278" s="141">
        <f t="shared" si="4"/>
        <v>2.475</v>
      </c>
      <c r="E278" s="286"/>
    </row>
    <row r="279" customHeight="1" spans="1:5">
      <c r="A279" s="287" t="s">
        <v>210</v>
      </c>
      <c r="B279" s="141">
        <f>SUM(B280:B285)</f>
        <v>10</v>
      </c>
      <c r="C279" s="288">
        <f>SUM(C280:C285)</f>
        <v>0</v>
      </c>
      <c r="D279" s="141">
        <f t="shared" si="4"/>
        <v>0</v>
      </c>
      <c r="E279" s="286"/>
    </row>
    <row r="280" customHeight="1" spans="1:5">
      <c r="A280" s="287" t="s">
        <v>42</v>
      </c>
      <c r="B280" s="251">
        <v>9</v>
      </c>
      <c r="C280" s="289"/>
      <c r="D280" s="141">
        <f t="shared" si="4"/>
        <v>0</v>
      </c>
      <c r="E280" s="286"/>
    </row>
    <row r="281" customHeight="1" spans="1:5">
      <c r="A281" s="287" t="s">
        <v>43</v>
      </c>
      <c r="B281" s="251"/>
      <c r="C281" s="289"/>
      <c r="D281" s="141" t="e">
        <f t="shared" si="4"/>
        <v>#DIV/0!</v>
      </c>
      <c r="E281" s="286"/>
    </row>
    <row r="282" customHeight="1" spans="1:5">
      <c r="A282" s="290" t="s">
        <v>44</v>
      </c>
      <c r="B282" s="251"/>
      <c r="C282" s="289"/>
      <c r="D282" s="141" t="e">
        <f t="shared" si="4"/>
        <v>#DIV/0!</v>
      </c>
      <c r="E282" s="286"/>
    </row>
    <row r="283" customHeight="1" spans="1:5">
      <c r="A283" s="290" t="s">
        <v>211</v>
      </c>
      <c r="B283" s="251"/>
      <c r="C283" s="289"/>
      <c r="D283" s="141" t="e">
        <f t="shared" si="4"/>
        <v>#DIV/0!</v>
      </c>
      <c r="E283" s="286"/>
    </row>
    <row r="284" customHeight="1" spans="1:5">
      <c r="A284" s="290" t="s">
        <v>51</v>
      </c>
      <c r="B284" s="251"/>
      <c r="C284" s="289"/>
      <c r="D284" s="141" t="e">
        <f t="shared" si="4"/>
        <v>#DIV/0!</v>
      </c>
      <c r="E284" s="286"/>
    </row>
    <row r="285" customHeight="1" spans="1:5">
      <c r="A285" s="190" t="s">
        <v>212</v>
      </c>
      <c r="B285" s="251">
        <v>1</v>
      </c>
      <c r="C285" s="289"/>
      <c r="D285" s="141">
        <f t="shared" si="4"/>
        <v>0</v>
      </c>
      <c r="E285" s="286"/>
    </row>
    <row r="286" customHeight="1" spans="1:5">
      <c r="A286" s="291" t="s">
        <v>213</v>
      </c>
      <c r="B286" s="141">
        <f>SUM(B287:B293)</f>
        <v>1375</v>
      </c>
      <c r="C286" s="288">
        <f>SUM(C287:C293)</f>
        <v>488</v>
      </c>
      <c r="D286" s="141">
        <f t="shared" si="4"/>
        <v>0.354909090909091</v>
      </c>
      <c r="E286" s="286"/>
    </row>
    <row r="287" customHeight="1" spans="1:5">
      <c r="A287" s="287" t="s">
        <v>42</v>
      </c>
      <c r="B287" s="251">
        <v>374</v>
      </c>
      <c r="C287" s="289">
        <v>255</v>
      </c>
      <c r="D287" s="141">
        <f t="shared" si="4"/>
        <v>0.681818181818182</v>
      </c>
      <c r="E287" s="286"/>
    </row>
    <row r="288" customHeight="1" spans="1:5">
      <c r="A288" s="287" t="s">
        <v>43</v>
      </c>
      <c r="B288" s="251">
        <v>3</v>
      </c>
      <c r="C288" s="289">
        <v>121</v>
      </c>
      <c r="D288" s="141">
        <f t="shared" si="4"/>
        <v>40.3333333333333</v>
      </c>
      <c r="E288" s="286"/>
    </row>
    <row r="289" customHeight="1" spans="1:5">
      <c r="A289" s="290" t="s">
        <v>44</v>
      </c>
      <c r="B289" s="251"/>
      <c r="C289" s="289"/>
      <c r="D289" s="141" t="e">
        <f t="shared" si="4"/>
        <v>#DIV/0!</v>
      </c>
      <c r="E289" s="286"/>
    </row>
    <row r="290" customHeight="1" spans="1:5">
      <c r="A290" s="290" t="s">
        <v>214</v>
      </c>
      <c r="B290" s="251">
        <v>517</v>
      </c>
      <c r="C290" s="289"/>
      <c r="D290" s="141">
        <f t="shared" si="4"/>
        <v>0</v>
      </c>
      <c r="E290" s="286"/>
    </row>
    <row r="291" customHeight="1" spans="1:5">
      <c r="A291" s="306" t="s">
        <v>215</v>
      </c>
      <c r="B291" s="251"/>
      <c r="C291" s="289"/>
      <c r="D291" s="141" t="e">
        <f t="shared" si="4"/>
        <v>#DIV/0!</v>
      </c>
      <c r="E291" s="286"/>
    </row>
    <row r="292" customHeight="1" spans="1:5">
      <c r="A292" s="290" t="s">
        <v>51</v>
      </c>
      <c r="B292" s="251"/>
      <c r="C292" s="289"/>
      <c r="D292" s="141" t="e">
        <f t="shared" si="4"/>
        <v>#DIV/0!</v>
      </c>
      <c r="E292" s="286"/>
    </row>
    <row r="293" customHeight="1" spans="1:5">
      <c r="A293" s="290" t="s">
        <v>216</v>
      </c>
      <c r="B293" s="251">
        <v>481</v>
      </c>
      <c r="C293" s="289">
        <v>112</v>
      </c>
      <c r="D293" s="141">
        <f t="shared" si="4"/>
        <v>0.232848232848233</v>
      </c>
      <c r="E293" s="286"/>
    </row>
    <row r="294" customHeight="1" spans="1:5">
      <c r="A294" s="190" t="s">
        <v>217</v>
      </c>
      <c r="B294" s="141">
        <f>SUM(B295:B302)</f>
        <v>601</v>
      </c>
      <c r="C294" s="288">
        <f>SUM(C295:C302)</f>
        <v>577</v>
      </c>
      <c r="D294" s="141">
        <f t="shared" si="4"/>
        <v>0.960066555740433</v>
      </c>
      <c r="E294" s="286"/>
    </row>
    <row r="295" customHeight="1" spans="1:5">
      <c r="A295" s="287" t="s">
        <v>42</v>
      </c>
      <c r="B295" s="251">
        <v>542</v>
      </c>
      <c r="C295" s="289">
        <v>500</v>
      </c>
      <c r="D295" s="141">
        <f t="shared" si="4"/>
        <v>0.922509225092251</v>
      </c>
      <c r="E295" s="286"/>
    </row>
    <row r="296" customHeight="1" spans="1:5">
      <c r="A296" s="287" t="s">
        <v>43</v>
      </c>
      <c r="B296" s="251">
        <v>3</v>
      </c>
      <c r="C296" s="289">
        <v>29</v>
      </c>
      <c r="D296" s="141">
        <f t="shared" si="4"/>
        <v>9.66666666666667</v>
      </c>
      <c r="E296" s="286"/>
    </row>
    <row r="297" customHeight="1" spans="1:5">
      <c r="A297" s="287" t="s">
        <v>44</v>
      </c>
      <c r="B297" s="251">
        <v>0</v>
      </c>
      <c r="C297" s="289"/>
      <c r="D297" s="141" t="e">
        <f t="shared" si="4"/>
        <v>#DIV/0!</v>
      </c>
      <c r="E297" s="286"/>
    </row>
    <row r="298" customHeight="1" spans="1:5">
      <c r="A298" s="290" t="s">
        <v>218</v>
      </c>
      <c r="B298" s="251">
        <v>0</v>
      </c>
      <c r="C298" s="289"/>
      <c r="D298" s="141" t="e">
        <f t="shared" si="4"/>
        <v>#DIV/0!</v>
      </c>
      <c r="E298" s="286"/>
    </row>
    <row r="299" customHeight="1" spans="1:5">
      <c r="A299" s="290" t="s">
        <v>219</v>
      </c>
      <c r="B299" s="251">
        <v>56</v>
      </c>
      <c r="C299" s="289"/>
      <c r="D299" s="141">
        <f t="shared" si="4"/>
        <v>0</v>
      </c>
      <c r="E299" s="286"/>
    </row>
    <row r="300" customHeight="1" spans="1:5">
      <c r="A300" s="290" t="s">
        <v>220</v>
      </c>
      <c r="B300" s="251"/>
      <c r="C300" s="289"/>
      <c r="D300" s="141" t="e">
        <f t="shared" si="4"/>
        <v>#DIV/0!</v>
      </c>
      <c r="E300" s="286"/>
    </row>
    <row r="301" customHeight="1" spans="1:5">
      <c r="A301" s="287" t="s">
        <v>51</v>
      </c>
      <c r="B301" s="251"/>
      <c r="C301" s="289"/>
      <c r="D301" s="141" t="e">
        <f t="shared" si="4"/>
        <v>#DIV/0!</v>
      </c>
      <c r="E301" s="286"/>
    </row>
    <row r="302" customHeight="1" spans="1:5">
      <c r="A302" s="287" t="s">
        <v>221</v>
      </c>
      <c r="B302" s="251"/>
      <c r="C302" s="289">
        <v>48</v>
      </c>
      <c r="D302" s="141" t="e">
        <f t="shared" si="4"/>
        <v>#DIV/0!</v>
      </c>
      <c r="E302" s="286"/>
    </row>
    <row r="303" customHeight="1" spans="1:5">
      <c r="A303" s="287" t="s">
        <v>222</v>
      </c>
      <c r="B303" s="141">
        <f>SUM(B304:B318)</f>
        <v>1269</v>
      </c>
      <c r="C303" s="288">
        <f>SUM(C304:C318)</f>
        <v>1049</v>
      </c>
      <c r="D303" s="141">
        <f t="shared" si="4"/>
        <v>0.826635145784082</v>
      </c>
      <c r="E303" s="286"/>
    </row>
    <row r="304" customHeight="1" spans="1:5">
      <c r="A304" s="290" t="s">
        <v>42</v>
      </c>
      <c r="B304" s="251">
        <v>1175</v>
      </c>
      <c r="C304" s="289">
        <v>797</v>
      </c>
      <c r="D304" s="141">
        <f t="shared" si="4"/>
        <v>0.678297872340425</v>
      </c>
      <c r="E304" s="286"/>
    </row>
    <row r="305" customHeight="1" spans="1:5">
      <c r="A305" s="290" t="s">
        <v>43</v>
      </c>
      <c r="B305" s="251"/>
      <c r="C305" s="289">
        <v>9</v>
      </c>
      <c r="D305" s="141" t="e">
        <f t="shared" si="4"/>
        <v>#DIV/0!</v>
      </c>
      <c r="E305" s="286"/>
    </row>
    <row r="306" customHeight="1" spans="1:5">
      <c r="A306" s="290" t="s">
        <v>44</v>
      </c>
      <c r="B306" s="251"/>
      <c r="C306" s="289"/>
      <c r="D306" s="141" t="e">
        <f t="shared" si="4"/>
        <v>#DIV/0!</v>
      </c>
      <c r="E306" s="286"/>
    </row>
    <row r="307" customHeight="1" spans="1:5">
      <c r="A307" s="307" t="s">
        <v>223</v>
      </c>
      <c r="B307" s="251"/>
      <c r="C307" s="289">
        <v>194</v>
      </c>
      <c r="D307" s="141" t="e">
        <f t="shared" si="4"/>
        <v>#DIV/0!</v>
      </c>
      <c r="E307" s="286"/>
    </row>
    <row r="308" customHeight="1" spans="1:5">
      <c r="A308" s="287" t="s">
        <v>224</v>
      </c>
      <c r="B308" s="251"/>
      <c r="C308" s="289"/>
      <c r="D308" s="141" t="e">
        <f t="shared" si="4"/>
        <v>#DIV/0!</v>
      </c>
      <c r="E308" s="286"/>
    </row>
    <row r="309" customHeight="1" spans="1:5">
      <c r="A309" s="287" t="s">
        <v>225</v>
      </c>
      <c r="B309" s="251"/>
      <c r="C309" s="289"/>
      <c r="D309" s="141" t="e">
        <f t="shared" si="4"/>
        <v>#DIV/0!</v>
      </c>
      <c r="E309" s="286"/>
    </row>
    <row r="310" customHeight="1" spans="1:5">
      <c r="A310" s="291" t="s">
        <v>226</v>
      </c>
      <c r="B310" s="251">
        <v>72</v>
      </c>
      <c r="C310" s="289">
        <v>49</v>
      </c>
      <c r="D310" s="141">
        <f t="shared" si="4"/>
        <v>0.680555555555556</v>
      </c>
      <c r="E310" s="286"/>
    </row>
    <row r="311" customHeight="1" spans="1:5">
      <c r="A311" s="306" t="s">
        <v>227</v>
      </c>
      <c r="B311" s="251"/>
      <c r="C311" s="289"/>
      <c r="D311" s="141" t="e">
        <f t="shared" si="4"/>
        <v>#DIV/0!</v>
      </c>
      <c r="E311" s="286"/>
    </row>
    <row r="312" customHeight="1" spans="1:5">
      <c r="A312" s="290" t="s">
        <v>228</v>
      </c>
      <c r="B312" s="251"/>
      <c r="C312" s="289"/>
      <c r="D312" s="141" t="e">
        <f t="shared" si="4"/>
        <v>#DIV/0!</v>
      </c>
      <c r="E312" s="286"/>
    </row>
    <row r="313" customHeight="1" spans="1:5">
      <c r="A313" s="290" t="s">
        <v>229</v>
      </c>
      <c r="B313" s="251"/>
      <c r="C313" s="289"/>
      <c r="D313" s="141" t="e">
        <f t="shared" si="4"/>
        <v>#DIV/0!</v>
      </c>
      <c r="E313" s="286"/>
    </row>
    <row r="314" customHeight="1" spans="1:5">
      <c r="A314" s="290" t="s">
        <v>230</v>
      </c>
      <c r="B314" s="251"/>
      <c r="C314" s="289"/>
      <c r="D314" s="141" t="e">
        <f t="shared" si="4"/>
        <v>#DIV/0!</v>
      </c>
      <c r="E314" s="286"/>
    </row>
    <row r="315" customHeight="1" spans="1:5">
      <c r="A315" s="306" t="s">
        <v>231</v>
      </c>
      <c r="B315" s="251">
        <v>21</v>
      </c>
      <c r="C315" s="289"/>
      <c r="D315" s="141">
        <f t="shared" si="4"/>
        <v>0</v>
      </c>
      <c r="E315" s="286"/>
    </row>
    <row r="316" customHeight="1" spans="1:5">
      <c r="A316" s="306" t="s">
        <v>176</v>
      </c>
      <c r="B316" s="251"/>
      <c r="C316" s="289"/>
      <c r="D316" s="141" t="e">
        <f t="shared" si="4"/>
        <v>#DIV/0!</v>
      </c>
      <c r="E316" s="286"/>
    </row>
    <row r="317" customHeight="1" spans="1:5">
      <c r="A317" s="290" t="s">
        <v>51</v>
      </c>
      <c r="B317" s="251"/>
      <c r="C317" s="289"/>
      <c r="D317" s="141" t="e">
        <f t="shared" si="4"/>
        <v>#DIV/0!</v>
      </c>
      <c r="E317" s="286"/>
    </row>
    <row r="318" customHeight="1" spans="1:5">
      <c r="A318" s="287" t="s">
        <v>232</v>
      </c>
      <c r="B318" s="251">
        <v>1</v>
      </c>
      <c r="C318" s="289"/>
      <c r="D318" s="141">
        <f t="shared" si="4"/>
        <v>0</v>
      </c>
      <c r="E318" s="286"/>
    </row>
    <row r="319" customHeight="1" spans="1:5">
      <c r="A319" s="291" t="s">
        <v>233</v>
      </c>
      <c r="B319" s="141">
        <f>SUM(B320:B328)</f>
        <v>0</v>
      </c>
      <c r="C319" s="288">
        <f>SUM(C320:C328)</f>
        <v>0</v>
      </c>
      <c r="D319" s="141" t="e">
        <f t="shared" si="4"/>
        <v>#DIV/0!</v>
      </c>
      <c r="E319" s="286"/>
    </row>
    <row r="320" customHeight="1" spans="1:5">
      <c r="A320" s="287" t="s">
        <v>42</v>
      </c>
      <c r="B320" s="251"/>
      <c r="C320" s="289"/>
      <c r="D320" s="141" t="e">
        <f t="shared" si="4"/>
        <v>#DIV/0!</v>
      </c>
      <c r="E320" s="286"/>
    </row>
    <row r="321" customHeight="1" spans="1:5">
      <c r="A321" s="290" t="s">
        <v>43</v>
      </c>
      <c r="B321" s="251"/>
      <c r="C321" s="289"/>
      <c r="D321" s="141" t="e">
        <f t="shared" si="4"/>
        <v>#DIV/0!</v>
      </c>
      <c r="E321" s="286"/>
    </row>
    <row r="322" customHeight="1" spans="1:5">
      <c r="A322" s="290" t="s">
        <v>44</v>
      </c>
      <c r="B322" s="251"/>
      <c r="C322" s="289"/>
      <c r="D322" s="141" t="e">
        <f t="shared" si="4"/>
        <v>#DIV/0!</v>
      </c>
      <c r="E322" s="286"/>
    </row>
    <row r="323" customHeight="1" spans="1:5">
      <c r="A323" s="290" t="s">
        <v>234</v>
      </c>
      <c r="B323" s="251"/>
      <c r="C323" s="289"/>
      <c r="D323" s="141" t="e">
        <f t="shared" si="4"/>
        <v>#DIV/0!</v>
      </c>
      <c r="E323" s="286"/>
    </row>
    <row r="324" customHeight="1" spans="1:5">
      <c r="A324" s="190" t="s">
        <v>235</v>
      </c>
      <c r="B324" s="251"/>
      <c r="C324" s="289"/>
      <c r="D324" s="141" t="e">
        <f t="shared" si="4"/>
        <v>#DIV/0!</v>
      </c>
      <c r="E324" s="286"/>
    </row>
    <row r="325" customHeight="1" spans="1:5">
      <c r="A325" s="287" t="s">
        <v>236</v>
      </c>
      <c r="B325" s="251"/>
      <c r="C325" s="289"/>
      <c r="D325" s="141" t="e">
        <f t="shared" si="4"/>
        <v>#DIV/0!</v>
      </c>
      <c r="E325" s="286"/>
    </row>
    <row r="326" customHeight="1" spans="1:5">
      <c r="A326" s="294" t="s">
        <v>176</v>
      </c>
      <c r="B326" s="251"/>
      <c r="C326" s="289"/>
      <c r="D326" s="141" t="e">
        <f t="shared" ref="D326:D389" si="5">C326/B326</f>
        <v>#DIV/0!</v>
      </c>
      <c r="E326" s="286"/>
    </row>
    <row r="327" customHeight="1" spans="1:5">
      <c r="A327" s="287" t="s">
        <v>51</v>
      </c>
      <c r="B327" s="251"/>
      <c r="C327" s="289"/>
      <c r="D327" s="141" t="e">
        <f t="shared" si="5"/>
        <v>#DIV/0!</v>
      </c>
      <c r="E327" s="286"/>
    </row>
    <row r="328" customHeight="1" spans="1:5">
      <c r="A328" s="287" t="s">
        <v>237</v>
      </c>
      <c r="B328" s="251"/>
      <c r="C328" s="289"/>
      <c r="D328" s="141" t="e">
        <f t="shared" si="5"/>
        <v>#DIV/0!</v>
      </c>
      <c r="E328" s="286"/>
    </row>
    <row r="329" customHeight="1" spans="1:5">
      <c r="A329" s="290" t="s">
        <v>238</v>
      </c>
      <c r="B329" s="141">
        <f>SUM(B330:B338)</f>
        <v>0</v>
      </c>
      <c r="C329" s="288">
        <f>SUM(C330:C338)</f>
        <v>0</v>
      </c>
      <c r="D329" s="141" t="e">
        <f t="shared" si="5"/>
        <v>#DIV/0!</v>
      </c>
      <c r="E329" s="286"/>
    </row>
    <row r="330" customHeight="1" spans="1:5">
      <c r="A330" s="290" t="s">
        <v>42</v>
      </c>
      <c r="B330" s="251"/>
      <c r="C330" s="289"/>
      <c r="D330" s="141" t="e">
        <f t="shared" si="5"/>
        <v>#DIV/0!</v>
      </c>
      <c r="E330" s="286"/>
    </row>
    <row r="331" customHeight="1" spans="1:5">
      <c r="A331" s="290" t="s">
        <v>43</v>
      </c>
      <c r="B331" s="251"/>
      <c r="C331" s="289"/>
      <c r="D331" s="141" t="e">
        <f t="shared" si="5"/>
        <v>#DIV/0!</v>
      </c>
      <c r="E331" s="286"/>
    </row>
    <row r="332" customHeight="1" spans="1:5">
      <c r="A332" s="287" t="s">
        <v>44</v>
      </c>
      <c r="B332" s="251"/>
      <c r="C332" s="289"/>
      <c r="D332" s="141" t="e">
        <f t="shared" si="5"/>
        <v>#DIV/0!</v>
      </c>
      <c r="E332" s="286"/>
    </row>
    <row r="333" customHeight="1" spans="1:5">
      <c r="A333" s="287" t="s">
        <v>239</v>
      </c>
      <c r="B333" s="251"/>
      <c r="C333" s="289"/>
      <c r="D333" s="141" t="e">
        <f t="shared" si="5"/>
        <v>#DIV/0!</v>
      </c>
      <c r="E333" s="286"/>
    </row>
    <row r="334" customHeight="1" spans="1:5">
      <c r="A334" s="287" t="s">
        <v>240</v>
      </c>
      <c r="B334" s="251"/>
      <c r="C334" s="289"/>
      <c r="D334" s="141" t="e">
        <f t="shared" si="5"/>
        <v>#DIV/0!</v>
      </c>
      <c r="E334" s="286"/>
    </row>
    <row r="335" customHeight="1" spans="1:5">
      <c r="A335" s="290" t="s">
        <v>241</v>
      </c>
      <c r="B335" s="251"/>
      <c r="C335" s="289"/>
      <c r="D335" s="141" t="e">
        <f t="shared" si="5"/>
        <v>#DIV/0!</v>
      </c>
      <c r="E335" s="286"/>
    </row>
    <row r="336" customHeight="1" spans="1:5">
      <c r="A336" s="306" t="s">
        <v>176</v>
      </c>
      <c r="B336" s="251"/>
      <c r="C336" s="289"/>
      <c r="D336" s="141" t="e">
        <f t="shared" si="5"/>
        <v>#DIV/0!</v>
      </c>
      <c r="E336" s="286"/>
    </row>
    <row r="337" customHeight="1" spans="1:5">
      <c r="A337" s="290" t="s">
        <v>51</v>
      </c>
      <c r="B337" s="251"/>
      <c r="C337" s="289"/>
      <c r="D337" s="141" t="e">
        <f t="shared" si="5"/>
        <v>#DIV/0!</v>
      </c>
      <c r="E337" s="286"/>
    </row>
    <row r="338" customHeight="1" spans="1:5">
      <c r="A338" s="290" t="s">
        <v>242</v>
      </c>
      <c r="B338" s="251"/>
      <c r="C338" s="289"/>
      <c r="D338" s="141" t="e">
        <f t="shared" si="5"/>
        <v>#DIV/0!</v>
      </c>
      <c r="E338" s="286"/>
    </row>
    <row r="339" customHeight="1" spans="1:5">
      <c r="A339" s="190" t="s">
        <v>243</v>
      </c>
      <c r="B339" s="141">
        <f>SUM(B340:B346)</f>
        <v>0</v>
      </c>
      <c r="C339" s="288">
        <f>SUM(C340:C346)</f>
        <v>0</v>
      </c>
      <c r="D339" s="141" t="e">
        <f t="shared" si="5"/>
        <v>#DIV/0!</v>
      </c>
      <c r="E339" s="286"/>
    </row>
    <row r="340" customHeight="1" spans="1:5">
      <c r="A340" s="287" t="s">
        <v>42</v>
      </c>
      <c r="B340" s="251"/>
      <c r="C340" s="289"/>
      <c r="D340" s="141" t="e">
        <f t="shared" si="5"/>
        <v>#DIV/0!</v>
      </c>
      <c r="E340" s="286"/>
    </row>
    <row r="341" customHeight="1" spans="1:5">
      <c r="A341" s="287" t="s">
        <v>43</v>
      </c>
      <c r="B341" s="251"/>
      <c r="C341" s="289"/>
      <c r="D341" s="141" t="e">
        <f t="shared" si="5"/>
        <v>#DIV/0!</v>
      </c>
      <c r="E341" s="286"/>
    </row>
    <row r="342" customHeight="1" spans="1:5">
      <c r="A342" s="291" t="s">
        <v>44</v>
      </c>
      <c r="B342" s="251"/>
      <c r="C342" s="289"/>
      <c r="D342" s="141" t="e">
        <f t="shared" si="5"/>
        <v>#DIV/0!</v>
      </c>
      <c r="E342" s="286"/>
    </row>
    <row r="343" customHeight="1" spans="1:5">
      <c r="A343" s="293" t="s">
        <v>244</v>
      </c>
      <c r="B343" s="251"/>
      <c r="C343" s="289"/>
      <c r="D343" s="141" t="e">
        <f t="shared" si="5"/>
        <v>#DIV/0!</v>
      </c>
      <c r="E343" s="286"/>
    </row>
    <row r="344" customHeight="1" spans="1:5">
      <c r="A344" s="290" t="s">
        <v>245</v>
      </c>
      <c r="B344" s="251"/>
      <c r="C344" s="289"/>
      <c r="D344" s="141" t="e">
        <f t="shared" si="5"/>
        <v>#DIV/0!</v>
      </c>
      <c r="E344" s="286"/>
    </row>
    <row r="345" customHeight="1" spans="1:5">
      <c r="A345" s="290" t="s">
        <v>51</v>
      </c>
      <c r="B345" s="251"/>
      <c r="C345" s="289"/>
      <c r="D345" s="141" t="e">
        <f t="shared" si="5"/>
        <v>#DIV/0!</v>
      </c>
      <c r="E345" s="286"/>
    </row>
    <row r="346" customHeight="1" spans="1:5">
      <c r="A346" s="287" t="s">
        <v>246</v>
      </c>
      <c r="B346" s="251"/>
      <c r="C346" s="289"/>
      <c r="D346" s="141" t="e">
        <f t="shared" si="5"/>
        <v>#DIV/0!</v>
      </c>
      <c r="E346" s="286"/>
    </row>
    <row r="347" customHeight="1" spans="1:5">
      <c r="A347" s="287" t="s">
        <v>247</v>
      </c>
      <c r="B347" s="141">
        <f>SUM(B348:B352)</f>
        <v>0</v>
      </c>
      <c r="C347" s="288">
        <f>SUM(C348:C352)</f>
        <v>0</v>
      </c>
      <c r="D347" s="141" t="e">
        <f t="shared" si="5"/>
        <v>#DIV/0!</v>
      </c>
      <c r="E347" s="286"/>
    </row>
    <row r="348" customHeight="1" spans="1:5">
      <c r="A348" s="287" t="s">
        <v>42</v>
      </c>
      <c r="B348" s="251"/>
      <c r="C348" s="289"/>
      <c r="D348" s="141" t="e">
        <f t="shared" si="5"/>
        <v>#DIV/0!</v>
      </c>
      <c r="E348" s="286"/>
    </row>
    <row r="349" customHeight="1" spans="1:5">
      <c r="A349" s="290" t="s">
        <v>43</v>
      </c>
      <c r="B349" s="251"/>
      <c r="C349" s="289"/>
      <c r="D349" s="141" t="e">
        <f t="shared" si="5"/>
        <v>#DIV/0!</v>
      </c>
      <c r="E349" s="286"/>
    </row>
    <row r="350" customHeight="1" spans="1:5">
      <c r="A350" s="294" t="s">
        <v>176</v>
      </c>
      <c r="B350" s="251"/>
      <c r="C350" s="289"/>
      <c r="D350" s="141" t="e">
        <f t="shared" si="5"/>
        <v>#DIV/0!</v>
      </c>
      <c r="E350" s="286"/>
    </row>
    <row r="351" customHeight="1" spans="1:5">
      <c r="A351" s="306" t="s">
        <v>248</v>
      </c>
      <c r="B351" s="251"/>
      <c r="C351" s="289"/>
      <c r="D351" s="141" t="e">
        <f t="shared" si="5"/>
        <v>#DIV/0!</v>
      </c>
      <c r="E351" s="286"/>
    </row>
    <row r="352" customHeight="1" spans="1:5">
      <c r="A352" s="287" t="s">
        <v>249</v>
      </c>
      <c r="B352" s="251"/>
      <c r="C352" s="289"/>
      <c r="D352" s="141" t="e">
        <f t="shared" si="5"/>
        <v>#DIV/0!</v>
      </c>
      <c r="E352" s="286"/>
    </row>
    <row r="353" customHeight="1" spans="1:5">
      <c r="A353" s="287" t="s">
        <v>250</v>
      </c>
      <c r="B353" s="141">
        <f>B354</f>
        <v>512</v>
      </c>
      <c r="C353" s="288">
        <f>C354</f>
        <v>169</v>
      </c>
      <c r="D353" s="141">
        <f t="shared" si="5"/>
        <v>0.330078125</v>
      </c>
      <c r="E353" s="286"/>
    </row>
    <row r="354" customHeight="1" spans="1:5">
      <c r="A354" s="287" t="s">
        <v>251</v>
      </c>
      <c r="B354" s="251">
        <v>512</v>
      </c>
      <c r="C354" s="289">
        <v>169</v>
      </c>
      <c r="D354" s="141">
        <f t="shared" si="5"/>
        <v>0.330078125</v>
      </c>
      <c r="E354" s="286"/>
    </row>
    <row r="355" customHeight="1" spans="1:5">
      <c r="A355" s="190" t="s">
        <v>252</v>
      </c>
      <c r="B355" s="305">
        <f>B356+B361+B370+B377+B383+B387+B391+B395+B401+B408</f>
        <v>92644</v>
      </c>
      <c r="C355" s="285">
        <f>C356+C361+C370+C377+C383+C387+C391+C395+C401+C408</f>
        <v>89220</v>
      </c>
      <c r="D355" s="141">
        <f t="shared" si="5"/>
        <v>0.963041319459436</v>
      </c>
      <c r="E355" s="286"/>
    </row>
    <row r="356" customHeight="1" spans="1:5">
      <c r="A356" s="290" t="s">
        <v>253</v>
      </c>
      <c r="B356" s="141">
        <f>SUM(B357:B360)</f>
        <v>3211</v>
      </c>
      <c r="C356" s="288">
        <f>SUM(C357:C360)</f>
        <v>38109</v>
      </c>
      <c r="D356" s="141">
        <f t="shared" si="5"/>
        <v>11.868265337901</v>
      </c>
      <c r="E356" s="286"/>
    </row>
    <row r="357" customHeight="1" spans="1:5">
      <c r="A357" s="287" t="s">
        <v>42</v>
      </c>
      <c r="B357" s="251">
        <v>700</v>
      </c>
      <c r="C357" s="289">
        <v>552</v>
      </c>
      <c r="D357" s="141">
        <f t="shared" si="5"/>
        <v>0.788571428571429</v>
      </c>
      <c r="E357" s="286"/>
    </row>
    <row r="358" customHeight="1" spans="1:5">
      <c r="A358" s="287" t="s">
        <v>43</v>
      </c>
      <c r="B358" s="251">
        <v>2237</v>
      </c>
      <c r="C358" s="289">
        <v>37550</v>
      </c>
      <c r="D358" s="141">
        <f t="shared" si="5"/>
        <v>16.7858739383102</v>
      </c>
      <c r="E358" s="286"/>
    </row>
    <row r="359" customHeight="1" spans="1:5">
      <c r="A359" s="287" t="s">
        <v>44</v>
      </c>
      <c r="B359" s="251">
        <v>200</v>
      </c>
      <c r="C359" s="289"/>
      <c r="D359" s="141">
        <f t="shared" si="5"/>
        <v>0</v>
      </c>
      <c r="E359" s="286"/>
    </row>
    <row r="360" customHeight="1" spans="1:5">
      <c r="A360" s="293" t="s">
        <v>254</v>
      </c>
      <c r="B360" s="251">
        <v>74</v>
      </c>
      <c r="C360" s="289">
        <v>7</v>
      </c>
      <c r="D360" s="141">
        <f t="shared" si="5"/>
        <v>0.0945945945945946</v>
      </c>
      <c r="E360" s="286"/>
    </row>
    <row r="361" customHeight="1" spans="1:5">
      <c r="A361" s="287" t="s">
        <v>255</v>
      </c>
      <c r="B361" s="141">
        <f>SUM(B362:B369)</f>
        <v>82327</v>
      </c>
      <c r="C361" s="288">
        <f>SUM(C362:C369)</f>
        <v>44034</v>
      </c>
      <c r="D361" s="141">
        <f t="shared" si="5"/>
        <v>0.534867054550755</v>
      </c>
      <c r="E361" s="286"/>
    </row>
    <row r="362" customHeight="1" spans="1:5">
      <c r="A362" s="287" t="s">
        <v>256</v>
      </c>
      <c r="B362" s="251">
        <v>2065</v>
      </c>
      <c r="C362" s="289">
        <v>1753</v>
      </c>
      <c r="D362" s="141">
        <f t="shared" si="5"/>
        <v>0.848910411622276</v>
      </c>
      <c r="E362" s="286"/>
    </row>
    <row r="363" customHeight="1" spans="1:5">
      <c r="A363" s="287" t="s">
        <v>257</v>
      </c>
      <c r="B363" s="251">
        <v>15333</v>
      </c>
      <c r="C363" s="289">
        <v>3859</v>
      </c>
      <c r="D363" s="141">
        <f t="shared" si="5"/>
        <v>0.251679384334442</v>
      </c>
      <c r="E363" s="286"/>
    </row>
    <row r="364" customHeight="1" spans="1:5">
      <c r="A364" s="290" t="s">
        <v>258</v>
      </c>
      <c r="B364" s="251">
        <v>27112</v>
      </c>
      <c r="C364" s="289">
        <v>5053</v>
      </c>
      <c r="D364" s="141">
        <f t="shared" si="5"/>
        <v>0.186375036884037</v>
      </c>
      <c r="E364" s="286"/>
    </row>
    <row r="365" customHeight="1" spans="1:5">
      <c r="A365" s="290" t="s">
        <v>259</v>
      </c>
      <c r="B365" s="251">
        <v>13701</v>
      </c>
      <c r="C365" s="289">
        <v>3454</v>
      </c>
      <c r="D365" s="141">
        <f t="shared" si="5"/>
        <v>0.252098386979053</v>
      </c>
      <c r="E365" s="286"/>
    </row>
    <row r="366" customHeight="1" spans="1:5">
      <c r="A366" s="290" t="s">
        <v>260</v>
      </c>
      <c r="B366" s="251">
        <v>144</v>
      </c>
      <c r="C366" s="289"/>
      <c r="D366" s="141">
        <f t="shared" si="5"/>
        <v>0</v>
      </c>
      <c r="E366" s="286"/>
    </row>
    <row r="367" customHeight="1" spans="1:5">
      <c r="A367" s="287" t="s">
        <v>261</v>
      </c>
      <c r="B367" s="251">
        <v>67</v>
      </c>
      <c r="C367" s="289"/>
      <c r="D367" s="141">
        <f t="shared" si="5"/>
        <v>0</v>
      </c>
      <c r="E367" s="286"/>
    </row>
    <row r="368" customHeight="1" spans="1:5">
      <c r="A368" s="287" t="s">
        <v>262</v>
      </c>
      <c r="B368" s="251">
        <v>0</v>
      </c>
      <c r="C368" s="289"/>
      <c r="D368" s="141" t="e">
        <f t="shared" si="5"/>
        <v>#DIV/0!</v>
      </c>
      <c r="E368" s="286"/>
    </row>
    <row r="369" customHeight="1" spans="1:5">
      <c r="A369" s="287" t="s">
        <v>263</v>
      </c>
      <c r="B369" s="251">
        <v>23905</v>
      </c>
      <c r="C369" s="289">
        <v>29915</v>
      </c>
      <c r="D369" s="141">
        <f t="shared" si="5"/>
        <v>1.2514118385275</v>
      </c>
      <c r="E369" s="286"/>
    </row>
    <row r="370" customHeight="1" spans="1:5">
      <c r="A370" s="287" t="s">
        <v>264</v>
      </c>
      <c r="B370" s="141">
        <f>SUM(B371:B376)</f>
        <v>4651</v>
      </c>
      <c r="C370" s="288">
        <f>SUM(C371:C376)</f>
        <v>3465</v>
      </c>
      <c r="D370" s="141">
        <f t="shared" si="5"/>
        <v>0.745001075037626</v>
      </c>
      <c r="E370" s="286"/>
    </row>
    <row r="371" customHeight="1" spans="1:5">
      <c r="A371" s="287" t="s">
        <v>265</v>
      </c>
      <c r="B371" s="251">
        <v>0</v>
      </c>
      <c r="C371" s="289">
        <v>947</v>
      </c>
      <c r="D371" s="141" t="e">
        <f t="shared" si="5"/>
        <v>#DIV/0!</v>
      </c>
      <c r="E371" s="286"/>
    </row>
    <row r="372" customHeight="1" spans="1:5">
      <c r="A372" s="287" t="s">
        <v>266</v>
      </c>
      <c r="B372" s="251">
        <v>280</v>
      </c>
      <c r="C372" s="289">
        <v>187</v>
      </c>
      <c r="D372" s="141">
        <f t="shared" si="5"/>
        <v>0.667857142857143</v>
      </c>
      <c r="E372" s="286"/>
    </row>
    <row r="373" customHeight="1" spans="1:5">
      <c r="A373" s="287" t="s">
        <v>267</v>
      </c>
      <c r="B373" s="251">
        <v>0</v>
      </c>
      <c r="C373" s="289"/>
      <c r="D373" s="141" t="e">
        <f t="shared" si="5"/>
        <v>#DIV/0!</v>
      </c>
      <c r="E373" s="286"/>
    </row>
    <row r="374" customHeight="1" spans="1:5">
      <c r="A374" s="290" t="s">
        <v>268</v>
      </c>
      <c r="B374" s="251">
        <v>1773</v>
      </c>
      <c r="C374" s="289">
        <v>2286</v>
      </c>
      <c r="D374" s="141">
        <f t="shared" si="5"/>
        <v>1.28934010152284</v>
      </c>
      <c r="E374" s="286"/>
    </row>
    <row r="375" customHeight="1" spans="1:5">
      <c r="A375" s="290" t="s">
        <v>269</v>
      </c>
      <c r="B375" s="251">
        <v>0</v>
      </c>
      <c r="C375" s="289"/>
      <c r="D375" s="141" t="e">
        <f t="shared" si="5"/>
        <v>#DIV/0!</v>
      </c>
      <c r="E375" s="286"/>
    </row>
    <row r="376" customHeight="1" spans="1:5">
      <c r="A376" s="290" t="s">
        <v>270</v>
      </c>
      <c r="B376" s="251">
        <v>2598</v>
      </c>
      <c r="C376" s="289">
        <v>45</v>
      </c>
      <c r="D376" s="141">
        <f t="shared" si="5"/>
        <v>0.0173210161662818</v>
      </c>
      <c r="E376" s="286"/>
    </row>
    <row r="377" customHeight="1" spans="1:5">
      <c r="A377" s="190" t="s">
        <v>271</v>
      </c>
      <c r="B377" s="141">
        <f>SUM(B378:B382)</f>
        <v>26</v>
      </c>
      <c r="C377" s="288">
        <f>SUM(C378:C382)</f>
        <v>5</v>
      </c>
      <c r="D377" s="141">
        <f t="shared" si="5"/>
        <v>0.192307692307692</v>
      </c>
      <c r="E377" s="286"/>
    </row>
    <row r="378" customHeight="1" spans="1:5">
      <c r="A378" s="287" t="s">
        <v>272</v>
      </c>
      <c r="B378" s="251">
        <v>0</v>
      </c>
      <c r="C378" s="289"/>
      <c r="D378" s="141" t="e">
        <f t="shared" si="5"/>
        <v>#DIV/0!</v>
      </c>
      <c r="E378" s="286"/>
    </row>
    <row r="379" customHeight="1" spans="1:5">
      <c r="A379" s="287" t="s">
        <v>273</v>
      </c>
      <c r="B379" s="251">
        <v>19</v>
      </c>
      <c r="C379" s="289"/>
      <c r="D379" s="141">
        <f t="shared" si="5"/>
        <v>0</v>
      </c>
      <c r="E379" s="286"/>
    </row>
    <row r="380" customHeight="1" spans="1:5">
      <c r="A380" s="287" t="s">
        <v>274</v>
      </c>
      <c r="B380" s="251">
        <v>0</v>
      </c>
      <c r="C380" s="289"/>
      <c r="D380" s="141" t="e">
        <f t="shared" si="5"/>
        <v>#DIV/0!</v>
      </c>
      <c r="E380" s="286"/>
    </row>
    <row r="381" customHeight="1" spans="1:5">
      <c r="A381" s="290" t="s">
        <v>275</v>
      </c>
      <c r="B381" s="251">
        <v>0</v>
      </c>
      <c r="C381" s="289"/>
      <c r="D381" s="141" t="e">
        <f t="shared" si="5"/>
        <v>#DIV/0!</v>
      </c>
      <c r="E381" s="286"/>
    </row>
    <row r="382" customHeight="1" spans="1:5">
      <c r="A382" s="290" t="s">
        <v>276</v>
      </c>
      <c r="B382" s="251">
        <v>7</v>
      </c>
      <c r="C382" s="289">
        <v>5</v>
      </c>
      <c r="D382" s="141">
        <f t="shared" si="5"/>
        <v>0.714285714285714</v>
      </c>
      <c r="E382" s="286"/>
    </row>
    <row r="383" customHeight="1" spans="1:5">
      <c r="A383" s="290" t="s">
        <v>277</v>
      </c>
      <c r="B383" s="141">
        <f>SUM(B384:B386)</f>
        <v>73</v>
      </c>
      <c r="C383" s="288">
        <f>SUM(C384:C386)</f>
        <v>0</v>
      </c>
      <c r="D383" s="141">
        <f t="shared" si="5"/>
        <v>0</v>
      </c>
      <c r="E383" s="286"/>
    </row>
    <row r="384" customHeight="1" spans="1:5">
      <c r="A384" s="287" t="s">
        <v>278</v>
      </c>
      <c r="B384" s="251"/>
      <c r="C384" s="289"/>
      <c r="D384" s="141" t="e">
        <f t="shared" si="5"/>
        <v>#DIV/0!</v>
      </c>
      <c r="E384" s="286"/>
    </row>
    <row r="385" customHeight="1" spans="1:5">
      <c r="A385" s="287" t="s">
        <v>279</v>
      </c>
      <c r="B385" s="251"/>
      <c r="C385" s="289"/>
      <c r="D385" s="141" t="e">
        <f t="shared" si="5"/>
        <v>#DIV/0!</v>
      </c>
      <c r="E385" s="286"/>
    </row>
    <row r="386" customHeight="1" spans="1:5">
      <c r="A386" s="287" t="s">
        <v>280</v>
      </c>
      <c r="B386" s="251">
        <v>73</v>
      </c>
      <c r="C386" s="289"/>
      <c r="D386" s="141">
        <f t="shared" si="5"/>
        <v>0</v>
      </c>
      <c r="E386" s="286"/>
    </row>
    <row r="387" customHeight="1" spans="1:5">
      <c r="A387" s="290" t="s">
        <v>281</v>
      </c>
      <c r="B387" s="141">
        <f>SUM(B388:B390)</f>
        <v>0</v>
      </c>
      <c r="C387" s="288">
        <f>SUM(C388:C390)</f>
        <v>0</v>
      </c>
      <c r="D387" s="141" t="e">
        <f t="shared" si="5"/>
        <v>#DIV/0!</v>
      </c>
      <c r="E387" s="286"/>
    </row>
    <row r="388" customHeight="1" spans="1:5">
      <c r="A388" s="290" t="s">
        <v>282</v>
      </c>
      <c r="B388" s="251"/>
      <c r="C388" s="289"/>
      <c r="D388" s="141" t="e">
        <f t="shared" si="5"/>
        <v>#DIV/0!</v>
      </c>
      <c r="E388" s="286"/>
    </row>
    <row r="389" customHeight="1" spans="1:5">
      <c r="A389" s="290" t="s">
        <v>283</v>
      </c>
      <c r="B389" s="251"/>
      <c r="C389" s="289"/>
      <c r="D389" s="141" t="e">
        <f t="shared" si="5"/>
        <v>#DIV/0!</v>
      </c>
      <c r="E389" s="286"/>
    </row>
    <row r="390" customHeight="1" spans="1:5">
      <c r="A390" s="190" t="s">
        <v>284</v>
      </c>
      <c r="B390" s="251"/>
      <c r="C390" s="289"/>
      <c r="D390" s="141" t="e">
        <f t="shared" ref="D390:D453" si="6">C390/B390</f>
        <v>#DIV/0!</v>
      </c>
      <c r="E390" s="286"/>
    </row>
    <row r="391" customHeight="1" spans="1:5">
      <c r="A391" s="287" t="s">
        <v>285</v>
      </c>
      <c r="B391" s="141">
        <f>SUM(B392:B394)</f>
        <v>206</v>
      </c>
      <c r="C391" s="288">
        <f>SUM(C392:C394)</f>
        <v>18</v>
      </c>
      <c r="D391" s="141">
        <f t="shared" si="6"/>
        <v>0.087378640776699</v>
      </c>
      <c r="E391" s="286"/>
    </row>
    <row r="392" customHeight="1" spans="1:5">
      <c r="A392" s="287" t="s">
        <v>286</v>
      </c>
      <c r="B392" s="251">
        <v>206</v>
      </c>
      <c r="C392" s="289">
        <v>18</v>
      </c>
      <c r="D392" s="141">
        <f t="shared" si="6"/>
        <v>0.087378640776699</v>
      </c>
      <c r="E392" s="286"/>
    </row>
    <row r="393" customHeight="1" spans="1:5">
      <c r="A393" s="287" t="s">
        <v>287</v>
      </c>
      <c r="B393" s="251"/>
      <c r="C393" s="289"/>
      <c r="D393" s="141" t="e">
        <f t="shared" si="6"/>
        <v>#DIV/0!</v>
      </c>
      <c r="E393" s="286"/>
    </row>
    <row r="394" customHeight="1" spans="1:5">
      <c r="A394" s="290" t="s">
        <v>288</v>
      </c>
      <c r="B394" s="251"/>
      <c r="C394" s="289"/>
      <c r="D394" s="141" t="e">
        <f t="shared" si="6"/>
        <v>#DIV/0!</v>
      </c>
      <c r="E394" s="286"/>
    </row>
    <row r="395" customHeight="1" spans="1:5">
      <c r="A395" s="290" t="s">
        <v>289</v>
      </c>
      <c r="B395" s="141">
        <f>SUM(B396:B400)</f>
        <v>515</v>
      </c>
      <c r="C395" s="288">
        <f>SUM(C396:C400)</f>
        <v>320</v>
      </c>
      <c r="D395" s="141">
        <f t="shared" si="6"/>
        <v>0.621359223300971</v>
      </c>
      <c r="E395" s="286"/>
    </row>
    <row r="396" customHeight="1" spans="1:5">
      <c r="A396" s="290" t="s">
        <v>290</v>
      </c>
      <c r="B396" s="251">
        <v>112</v>
      </c>
      <c r="C396" s="289"/>
      <c r="D396" s="141">
        <f t="shared" si="6"/>
        <v>0</v>
      </c>
      <c r="E396" s="286"/>
    </row>
    <row r="397" customHeight="1" spans="1:5">
      <c r="A397" s="287" t="s">
        <v>291</v>
      </c>
      <c r="B397" s="251">
        <v>381</v>
      </c>
      <c r="C397" s="289">
        <v>320</v>
      </c>
      <c r="D397" s="141">
        <f t="shared" si="6"/>
        <v>0.83989501312336</v>
      </c>
      <c r="E397" s="286"/>
    </row>
    <row r="398" customHeight="1" spans="1:5">
      <c r="A398" s="287" t="s">
        <v>292</v>
      </c>
      <c r="B398" s="251">
        <v>22</v>
      </c>
      <c r="C398" s="289"/>
      <c r="D398" s="141">
        <f t="shared" si="6"/>
        <v>0</v>
      </c>
      <c r="E398" s="286"/>
    </row>
    <row r="399" customHeight="1" spans="1:5">
      <c r="A399" s="287" t="s">
        <v>293</v>
      </c>
      <c r="B399" s="251"/>
      <c r="C399" s="289"/>
      <c r="D399" s="141" t="e">
        <f t="shared" si="6"/>
        <v>#DIV/0!</v>
      </c>
      <c r="E399" s="286"/>
    </row>
    <row r="400" customHeight="1" spans="1:5">
      <c r="A400" s="287" t="s">
        <v>294</v>
      </c>
      <c r="B400" s="251"/>
      <c r="C400" s="289"/>
      <c r="D400" s="141" t="e">
        <f t="shared" si="6"/>
        <v>#DIV/0!</v>
      </c>
      <c r="E400" s="286"/>
    </row>
    <row r="401" customHeight="1" spans="1:5">
      <c r="A401" s="287" t="s">
        <v>295</v>
      </c>
      <c r="B401" s="141">
        <f>SUM(B402:B407)</f>
        <v>779</v>
      </c>
      <c r="C401" s="288">
        <f>SUM(C402:C407)</f>
        <v>1082</v>
      </c>
      <c r="D401" s="141">
        <f t="shared" si="6"/>
        <v>1.38896020539153</v>
      </c>
      <c r="E401" s="286"/>
    </row>
    <row r="402" customHeight="1" spans="1:5">
      <c r="A402" s="290" t="s">
        <v>296</v>
      </c>
      <c r="B402" s="251">
        <v>153</v>
      </c>
      <c r="C402" s="289">
        <v>144</v>
      </c>
      <c r="D402" s="141">
        <f t="shared" si="6"/>
        <v>0.941176470588235</v>
      </c>
      <c r="E402" s="286"/>
    </row>
    <row r="403" customHeight="1" spans="1:5">
      <c r="A403" s="290" t="s">
        <v>297</v>
      </c>
      <c r="B403" s="251">
        <v>447</v>
      </c>
      <c r="C403" s="289">
        <v>196</v>
      </c>
      <c r="D403" s="141">
        <f t="shared" si="6"/>
        <v>0.438478747203579</v>
      </c>
      <c r="E403" s="286"/>
    </row>
    <row r="404" customHeight="1" spans="1:5">
      <c r="A404" s="290" t="s">
        <v>298</v>
      </c>
      <c r="B404" s="251"/>
      <c r="C404" s="289">
        <v>698</v>
      </c>
      <c r="D404" s="141" t="e">
        <f t="shared" si="6"/>
        <v>#DIV/0!</v>
      </c>
      <c r="E404" s="286"/>
    </row>
    <row r="405" customHeight="1" spans="1:5">
      <c r="A405" s="190" t="s">
        <v>299</v>
      </c>
      <c r="B405" s="251"/>
      <c r="C405" s="289"/>
      <c r="D405" s="141" t="e">
        <f t="shared" si="6"/>
        <v>#DIV/0!</v>
      </c>
      <c r="E405" s="286"/>
    </row>
    <row r="406" customHeight="1" spans="1:5">
      <c r="A406" s="287" t="s">
        <v>300</v>
      </c>
      <c r="B406" s="251">
        <v>100</v>
      </c>
      <c r="C406" s="289"/>
      <c r="D406" s="141">
        <f t="shared" si="6"/>
        <v>0</v>
      </c>
      <c r="E406" s="286"/>
    </row>
    <row r="407" customHeight="1" spans="1:5">
      <c r="A407" s="287" t="s">
        <v>301</v>
      </c>
      <c r="B407" s="251">
        <v>79</v>
      </c>
      <c r="C407" s="289">
        <v>44</v>
      </c>
      <c r="D407" s="141">
        <f t="shared" si="6"/>
        <v>0.556962025316456</v>
      </c>
      <c r="E407" s="286"/>
    </row>
    <row r="408" customHeight="1" spans="1:5">
      <c r="A408" s="287" t="s">
        <v>302</v>
      </c>
      <c r="B408" s="251">
        <v>856</v>
      </c>
      <c r="C408" s="289">
        <v>2187</v>
      </c>
      <c r="D408" s="141">
        <f t="shared" si="6"/>
        <v>2.55490654205607</v>
      </c>
      <c r="E408" s="286"/>
    </row>
    <row r="409" customHeight="1" spans="1:5">
      <c r="A409" s="190" t="s">
        <v>303</v>
      </c>
      <c r="B409" s="305">
        <f>B410+B415+B424+B430+B436+B441+B446+B453+B457+B460</f>
        <v>1922</v>
      </c>
      <c r="C409" s="285">
        <f>C410+C415+C424+C430+C436+C441+C446+C453+C457+C460</f>
        <v>7585</v>
      </c>
      <c r="D409" s="141">
        <f t="shared" si="6"/>
        <v>3.94640998959417</v>
      </c>
      <c r="E409" s="286"/>
    </row>
    <row r="410" customHeight="1" spans="1:5">
      <c r="A410" s="290" t="s">
        <v>304</v>
      </c>
      <c r="B410" s="141">
        <f>SUM(B411:B414)</f>
        <v>3</v>
      </c>
      <c r="C410" s="288">
        <f>SUM(C411:C414)</f>
        <v>1408</v>
      </c>
      <c r="D410" s="141">
        <f t="shared" si="6"/>
        <v>469.333333333333</v>
      </c>
      <c r="E410" s="286"/>
    </row>
    <row r="411" customHeight="1" spans="1:5">
      <c r="A411" s="287" t="s">
        <v>42</v>
      </c>
      <c r="B411" s="251"/>
      <c r="C411" s="289">
        <v>745</v>
      </c>
      <c r="D411" s="141" t="e">
        <f t="shared" si="6"/>
        <v>#DIV/0!</v>
      </c>
      <c r="E411" s="286"/>
    </row>
    <row r="412" customHeight="1" spans="1:5">
      <c r="A412" s="287" t="s">
        <v>43</v>
      </c>
      <c r="B412" s="251"/>
      <c r="C412" s="289">
        <v>663</v>
      </c>
      <c r="D412" s="141" t="e">
        <f t="shared" si="6"/>
        <v>#DIV/0!</v>
      </c>
      <c r="E412" s="286"/>
    </row>
    <row r="413" customHeight="1" spans="1:5">
      <c r="A413" s="287" t="s">
        <v>44</v>
      </c>
      <c r="B413" s="251"/>
      <c r="C413" s="289"/>
      <c r="D413" s="141" t="e">
        <f t="shared" si="6"/>
        <v>#DIV/0!</v>
      </c>
      <c r="E413" s="286"/>
    </row>
    <row r="414" customHeight="1" spans="1:5">
      <c r="A414" s="290" t="s">
        <v>305</v>
      </c>
      <c r="B414" s="251">
        <v>3</v>
      </c>
      <c r="C414" s="289"/>
      <c r="D414" s="141">
        <f t="shared" si="6"/>
        <v>0</v>
      </c>
      <c r="E414" s="286"/>
    </row>
    <row r="415" customHeight="1" spans="1:5">
      <c r="A415" s="287" t="s">
        <v>306</v>
      </c>
      <c r="B415" s="141">
        <f>SUM(B416:B423)</f>
        <v>0</v>
      </c>
      <c r="C415" s="288">
        <f>SUM(C416:C423)</f>
        <v>2013</v>
      </c>
      <c r="D415" s="141" t="e">
        <f t="shared" si="6"/>
        <v>#DIV/0!</v>
      </c>
      <c r="E415" s="286"/>
    </row>
    <row r="416" customHeight="1" spans="1:5">
      <c r="A416" s="287" t="s">
        <v>307</v>
      </c>
      <c r="B416" s="251"/>
      <c r="C416" s="289">
        <v>623</v>
      </c>
      <c r="D416" s="141" t="e">
        <f t="shared" si="6"/>
        <v>#DIV/0!</v>
      </c>
      <c r="E416" s="286"/>
    </row>
    <row r="417" customHeight="1" spans="1:5">
      <c r="A417" s="287" t="s">
        <v>308</v>
      </c>
      <c r="B417" s="251"/>
      <c r="C417" s="289"/>
      <c r="D417" s="141" t="e">
        <f t="shared" si="6"/>
        <v>#DIV/0!</v>
      </c>
      <c r="E417" s="286"/>
    </row>
    <row r="418" customHeight="1" spans="1:5">
      <c r="A418" s="190" t="s">
        <v>309</v>
      </c>
      <c r="B418" s="251"/>
      <c r="C418" s="289"/>
      <c r="D418" s="141" t="e">
        <f t="shared" si="6"/>
        <v>#DIV/0!</v>
      </c>
      <c r="E418" s="286"/>
    </row>
    <row r="419" customHeight="1" spans="1:5">
      <c r="A419" s="287" t="s">
        <v>310</v>
      </c>
      <c r="B419" s="251"/>
      <c r="C419" s="289"/>
      <c r="D419" s="141" t="e">
        <f t="shared" si="6"/>
        <v>#DIV/0!</v>
      </c>
      <c r="E419" s="286"/>
    </row>
    <row r="420" customHeight="1" spans="1:5">
      <c r="A420" s="287" t="s">
        <v>311</v>
      </c>
      <c r="B420" s="251"/>
      <c r="C420" s="289"/>
      <c r="D420" s="141" t="e">
        <f t="shared" si="6"/>
        <v>#DIV/0!</v>
      </c>
      <c r="E420" s="286"/>
    </row>
    <row r="421" customHeight="1" spans="1:5">
      <c r="A421" s="287" t="s">
        <v>312</v>
      </c>
      <c r="B421" s="251"/>
      <c r="C421" s="289">
        <v>1390</v>
      </c>
      <c r="D421" s="141" t="e">
        <f t="shared" si="6"/>
        <v>#DIV/0!</v>
      </c>
      <c r="E421" s="286"/>
    </row>
    <row r="422" customHeight="1" spans="1:5">
      <c r="A422" s="290" t="s">
        <v>313</v>
      </c>
      <c r="B422" s="251"/>
      <c r="C422" s="289"/>
      <c r="D422" s="141" t="e">
        <f t="shared" si="6"/>
        <v>#DIV/0!</v>
      </c>
      <c r="E422" s="286"/>
    </row>
    <row r="423" customHeight="1" spans="1:5">
      <c r="A423" s="290" t="s">
        <v>314</v>
      </c>
      <c r="B423" s="251"/>
      <c r="C423" s="289"/>
      <c r="D423" s="141" t="e">
        <f t="shared" si="6"/>
        <v>#DIV/0!</v>
      </c>
      <c r="E423" s="286"/>
    </row>
    <row r="424" customHeight="1" spans="1:5">
      <c r="A424" s="290" t="s">
        <v>315</v>
      </c>
      <c r="B424" s="141">
        <f>SUM(B425:B429)</f>
        <v>0</v>
      </c>
      <c r="C424" s="288">
        <f>SUM(C425:C429)</f>
        <v>217</v>
      </c>
      <c r="D424" s="141" t="e">
        <f t="shared" si="6"/>
        <v>#DIV/0!</v>
      </c>
      <c r="E424" s="286"/>
    </row>
    <row r="425" customHeight="1" spans="1:5">
      <c r="A425" s="287" t="s">
        <v>307</v>
      </c>
      <c r="B425" s="251"/>
      <c r="C425" s="289">
        <v>217</v>
      </c>
      <c r="D425" s="141" t="e">
        <f t="shared" si="6"/>
        <v>#DIV/0!</v>
      </c>
      <c r="E425" s="286"/>
    </row>
    <row r="426" customHeight="1" spans="1:5">
      <c r="A426" s="287" t="s">
        <v>316</v>
      </c>
      <c r="B426" s="251"/>
      <c r="C426" s="289"/>
      <c r="D426" s="141" t="e">
        <f t="shared" si="6"/>
        <v>#DIV/0!</v>
      </c>
      <c r="E426" s="286"/>
    </row>
    <row r="427" customHeight="1" spans="1:5">
      <c r="A427" s="287" t="s">
        <v>317</v>
      </c>
      <c r="B427" s="251"/>
      <c r="C427" s="289"/>
      <c r="D427" s="141" t="e">
        <f t="shared" si="6"/>
        <v>#DIV/0!</v>
      </c>
      <c r="E427" s="286"/>
    </row>
    <row r="428" customHeight="1" spans="1:5">
      <c r="A428" s="290" t="s">
        <v>318</v>
      </c>
      <c r="B428" s="251"/>
      <c r="C428" s="289"/>
      <c r="D428" s="141" t="e">
        <f t="shared" si="6"/>
        <v>#DIV/0!</v>
      </c>
      <c r="E428" s="286"/>
    </row>
    <row r="429" customHeight="1" spans="1:5">
      <c r="A429" s="290" t="s">
        <v>319</v>
      </c>
      <c r="B429" s="251"/>
      <c r="C429" s="289"/>
      <c r="D429" s="141" t="e">
        <f t="shared" si="6"/>
        <v>#DIV/0!</v>
      </c>
      <c r="E429" s="286"/>
    </row>
    <row r="430" customHeight="1" spans="1:5">
      <c r="A430" s="290" t="s">
        <v>320</v>
      </c>
      <c r="B430" s="141">
        <f>SUM(B431:B435)</f>
        <v>264</v>
      </c>
      <c r="C430" s="288">
        <f>SUM(C431:C435)</f>
        <v>1932</v>
      </c>
      <c r="D430" s="141">
        <f t="shared" si="6"/>
        <v>7.31818181818182</v>
      </c>
      <c r="E430" s="286"/>
    </row>
    <row r="431" customHeight="1" spans="1:5">
      <c r="A431" s="190" t="s">
        <v>307</v>
      </c>
      <c r="B431" s="251">
        <v>0</v>
      </c>
      <c r="C431" s="289">
        <v>149</v>
      </c>
      <c r="D431" s="141" t="e">
        <f t="shared" si="6"/>
        <v>#DIV/0!</v>
      </c>
      <c r="E431" s="286"/>
    </row>
    <row r="432" customHeight="1" spans="1:5">
      <c r="A432" s="287" t="s">
        <v>321</v>
      </c>
      <c r="B432" s="251">
        <v>0</v>
      </c>
      <c r="C432" s="289">
        <v>1658</v>
      </c>
      <c r="D432" s="141" t="e">
        <f t="shared" si="6"/>
        <v>#DIV/0!</v>
      </c>
      <c r="E432" s="286"/>
    </row>
    <row r="433" customHeight="1" spans="1:5">
      <c r="A433" s="287" t="s">
        <v>322</v>
      </c>
      <c r="B433" s="251">
        <v>105</v>
      </c>
      <c r="C433" s="289">
        <v>125</v>
      </c>
      <c r="D433" s="141">
        <f t="shared" si="6"/>
        <v>1.19047619047619</v>
      </c>
      <c r="E433" s="286"/>
    </row>
    <row r="434" customHeight="1" spans="1:5">
      <c r="A434" s="287" t="s">
        <v>323</v>
      </c>
      <c r="B434" s="251">
        <v>144</v>
      </c>
      <c r="C434" s="289"/>
      <c r="D434" s="141">
        <f t="shared" si="6"/>
        <v>0</v>
      </c>
      <c r="E434" s="286"/>
    </row>
    <row r="435" customHeight="1" spans="1:5">
      <c r="A435" s="290" t="s">
        <v>324</v>
      </c>
      <c r="B435" s="251">
        <v>15</v>
      </c>
      <c r="C435" s="289"/>
      <c r="D435" s="141">
        <f t="shared" si="6"/>
        <v>0</v>
      </c>
      <c r="E435" s="286"/>
    </row>
    <row r="436" customHeight="1" spans="1:5">
      <c r="A436" s="290" t="s">
        <v>325</v>
      </c>
      <c r="B436" s="141">
        <f>SUM(B437:B440)</f>
        <v>2</v>
      </c>
      <c r="C436" s="288">
        <f>SUM(C437:C440)</f>
        <v>0</v>
      </c>
      <c r="D436" s="141">
        <f t="shared" si="6"/>
        <v>0</v>
      </c>
      <c r="E436" s="286"/>
    </row>
    <row r="437" customHeight="1" spans="1:5">
      <c r="A437" s="290" t="s">
        <v>307</v>
      </c>
      <c r="B437" s="251"/>
      <c r="C437" s="289"/>
      <c r="D437" s="141" t="e">
        <f t="shared" si="6"/>
        <v>#DIV/0!</v>
      </c>
      <c r="E437" s="286"/>
    </row>
    <row r="438" customHeight="1" spans="1:5">
      <c r="A438" s="287" t="s">
        <v>326</v>
      </c>
      <c r="B438" s="251"/>
      <c r="C438" s="289"/>
      <c r="D438" s="141" t="e">
        <f t="shared" si="6"/>
        <v>#DIV/0!</v>
      </c>
      <c r="E438" s="286"/>
    </row>
    <row r="439" customHeight="1" spans="1:5">
      <c r="A439" s="287" t="s">
        <v>327</v>
      </c>
      <c r="B439" s="251"/>
      <c r="C439" s="289"/>
      <c r="D439" s="141" t="e">
        <f t="shared" si="6"/>
        <v>#DIV/0!</v>
      </c>
      <c r="E439" s="286"/>
    </row>
    <row r="440" customHeight="1" spans="1:5">
      <c r="A440" s="287" t="s">
        <v>328</v>
      </c>
      <c r="B440" s="251">
        <v>2</v>
      </c>
      <c r="C440" s="289"/>
      <c r="D440" s="141">
        <f t="shared" si="6"/>
        <v>0</v>
      </c>
      <c r="E440" s="286"/>
    </row>
    <row r="441" customHeight="1" spans="1:5">
      <c r="A441" s="290" t="s">
        <v>329</v>
      </c>
      <c r="B441" s="141">
        <f>SUM(B442:B445)</f>
        <v>2</v>
      </c>
      <c r="C441" s="288">
        <f>SUM(C442:C445)</f>
        <v>0</v>
      </c>
      <c r="D441" s="141">
        <f t="shared" si="6"/>
        <v>0</v>
      </c>
      <c r="E441" s="286"/>
    </row>
    <row r="442" customHeight="1" spans="1:5">
      <c r="A442" s="290" t="s">
        <v>330</v>
      </c>
      <c r="B442" s="251"/>
      <c r="C442" s="289"/>
      <c r="D442" s="141" t="e">
        <f t="shared" si="6"/>
        <v>#DIV/0!</v>
      </c>
      <c r="E442" s="286"/>
    </row>
    <row r="443" customHeight="1" spans="1:5">
      <c r="A443" s="290" t="s">
        <v>331</v>
      </c>
      <c r="B443" s="251"/>
      <c r="C443" s="289"/>
      <c r="D443" s="141" t="e">
        <f t="shared" si="6"/>
        <v>#DIV/0!</v>
      </c>
      <c r="E443" s="286"/>
    </row>
    <row r="444" customHeight="1" spans="1:5">
      <c r="A444" s="290" t="s">
        <v>332</v>
      </c>
      <c r="B444" s="251"/>
      <c r="C444" s="289"/>
      <c r="D444" s="141" t="e">
        <f t="shared" si="6"/>
        <v>#DIV/0!</v>
      </c>
      <c r="E444" s="286"/>
    </row>
    <row r="445" customHeight="1" spans="1:5">
      <c r="A445" s="290" t="s">
        <v>333</v>
      </c>
      <c r="B445" s="251">
        <v>2</v>
      </c>
      <c r="C445" s="289"/>
      <c r="D445" s="141">
        <f t="shared" si="6"/>
        <v>0</v>
      </c>
      <c r="E445" s="286"/>
    </row>
    <row r="446" customHeight="1" spans="1:5">
      <c r="A446" s="287" t="s">
        <v>334</v>
      </c>
      <c r="B446" s="141">
        <f>SUM(B447:B452)</f>
        <v>151</v>
      </c>
      <c r="C446" s="288">
        <f>SUM(C447:C452)</f>
        <v>1074</v>
      </c>
      <c r="D446" s="141">
        <f t="shared" si="6"/>
        <v>7.11258278145695</v>
      </c>
      <c r="E446" s="286"/>
    </row>
    <row r="447" customHeight="1" spans="1:5">
      <c r="A447" s="287" t="s">
        <v>307</v>
      </c>
      <c r="B447" s="251">
        <v>24</v>
      </c>
      <c r="C447" s="289">
        <v>45</v>
      </c>
      <c r="D447" s="141">
        <f t="shared" si="6"/>
        <v>1.875</v>
      </c>
      <c r="E447" s="286"/>
    </row>
    <row r="448" customHeight="1" spans="1:5">
      <c r="A448" s="290" t="s">
        <v>335</v>
      </c>
      <c r="B448" s="251">
        <v>126</v>
      </c>
      <c r="C448" s="289">
        <v>319</v>
      </c>
      <c r="D448" s="141">
        <f t="shared" si="6"/>
        <v>2.53174603174603</v>
      </c>
      <c r="E448" s="286"/>
    </row>
    <row r="449" customHeight="1" spans="1:5">
      <c r="A449" s="290" t="s">
        <v>336</v>
      </c>
      <c r="B449" s="251"/>
      <c r="C449" s="289">
        <v>269</v>
      </c>
      <c r="D449" s="141" t="e">
        <f t="shared" si="6"/>
        <v>#DIV/0!</v>
      </c>
      <c r="E449" s="286"/>
    </row>
    <row r="450" customHeight="1" spans="1:5">
      <c r="A450" s="290" t="s">
        <v>337</v>
      </c>
      <c r="B450" s="251"/>
      <c r="C450" s="289"/>
      <c r="D450" s="141" t="e">
        <f t="shared" si="6"/>
        <v>#DIV/0!</v>
      </c>
      <c r="E450" s="286"/>
    </row>
    <row r="451" customHeight="1" spans="1:5">
      <c r="A451" s="287" t="s">
        <v>338</v>
      </c>
      <c r="B451" s="251"/>
      <c r="C451" s="289"/>
      <c r="D451" s="141" t="e">
        <f t="shared" si="6"/>
        <v>#DIV/0!</v>
      </c>
      <c r="E451" s="286"/>
    </row>
    <row r="452" customHeight="1" spans="1:5">
      <c r="A452" s="287" t="s">
        <v>339</v>
      </c>
      <c r="B452" s="251">
        <v>1</v>
      </c>
      <c r="C452" s="289">
        <v>441</v>
      </c>
      <c r="D452" s="141">
        <f t="shared" si="6"/>
        <v>441</v>
      </c>
      <c r="E452" s="286"/>
    </row>
    <row r="453" customHeight="1" spans="1:5">
      <c r="A453" s="287" t="s">
        <v>340</v>
      </c>
      <c r="B453" s="141">
        <f>SUM(B454:B456)</f>
        <v>0</v>
      </c>
      <c r="C453" s="288">
        <f>SUM(C454:C456)</f>
        <v>0</v>
      </c>
      <c r="D453" s="141" t="e">
        <f t="shared" si="6"/>
        <v>#DIV/0!</v>
      </c>
      <c r="E453" s="286"/>
    </row>
    <row r="454" customHeight="1" spans="1:5">
      <c r="A454" s="290" t="s">
        <v>341</v>
      </c>
      <c r="B454" s="251"/>
      <c r="C454" s="289"/>
      <c r="D454" s="141" t="e">
        <f t="shared" ref="D454:D517" si="7">C454/B454</f>
        <v>#DIV/0!</v>
      </c>
      <c r="E454" s="286"/>
    </row>
    <row r="455" customHeight="1" spans="1:5">
      <c r="A455" s="290" t="s">
        <v>342</v>
      </c>
      <c r="B455" s="251"/>
      <c r="C455" s="289"/>
      <c r="D455" s="141" t="e">
        <f t="shared" si="7"/>
        <v>#DIV/0!</v>
      </c>
      <c r="E455" s="286"/>
    </row>
    <row r="456" customHeight="1" spans="1:5">
      <c r="A456" s="290" t="s">
        <v>343</v>
      </c>
      <c r="B456" s="251"/>
      <c r="C456" s="289"/>
      <c r="D456" s="141" t="e">
        <f t="shared" si="7"/>
        <v>#DIV/0!</v>
      </c>
      <c r="E456" s="286"/>
    </row>
    <row r="457" customHeight="1" spans="1:5">
      <c r="A457" s="190" t="s">
        <v>344</v>
      </c>
      <c r="B457" s="141">
        <f>SUM(B458:B459)</f>
        <v>0</v>
      </c>
      <c r="C457" s="288">
        <f>SUM(C458:C459)</f>
        <v>0</v>
      </c>
      <c r="D457" s="141" t="e">
        <f t="shared" si="7"/>
        <v>#DIV/0!</v>
      </c>
      <c r="E457" s="286"/>
    </row>
    <row r="458" customHeight="1" spans="1:5">
      <c r="A458" s="290" t="s">
        <v>345</v>
      </c>
      <c r="B458" s="251"/>
      <c r="C458" s="289"/>
      <c r="D458" s="141" t="e">
        <f t="shared" si="7"/>
        <v>#DIV/0!</v>
      </c>
      <c r="E458" s="286"/>
    </row>
    <row r="459" customHeight="1" spans="1:5">
      <c r="A459" s="290" t="s">
        <v>346</v>
      </c>
      <c r="B459" s="251"/>
      <c r="C459" s="289"/>
      <c r="D459" s="141" t="e">
        <f t="shared" si="7"/>
        <v>#DIV/0!</v>
      </c>
      <c r="E459" s="286"/>
    </row>
    <row r="460" customHeight="1" spans="1:5">
      <c r="A460" s="287" t="s">
        <v>347</v>
      </c>
      <c r="B460" s="141">
        <f>SUM(B461:B464)</f>
        <v>1500</v>
      </c>
      <c r="C460" s="288">
        <f>SUM(C461:C464)</f>
        <v>941</v>
      </c>
      <c r="D460" s="141">
        <f t="shared" si="7"/>
        <v>0.627333333333333</v>
      </c>
      <c r="E460" s="286"/>
    </row>
    <row r="461" customHeight="1" spans="1:5">
      <c r="A461" s="287" t="s">
        <v>348</v>
      </c>
      <c r="B461" s="251"/>
      <c r="C461" s="289"/>
      <c r="D461" s="141" t="e">
        <f t="shared" si="7"/>
        <v>#DIV/0!</v>
      </c>
      <c r="E461" s="286"/>
    </row>
    <row r="462" customHeight="1" spans="1:5">
      <c r="A462" s="290" t="s">
        <v>349</v>
      </c>
      <c r="B462" s="251"/>
      <c r="C462" s="289"/>
      <c r="D462" s="141" t="e">
        <f t="shared" si="7"/>
        <v>#DIV/0!</v>
      </c>
      <c r="E462" s="286"/>
    </row>
    <row r="463" customHeight="1" spans="1:5">
      <c r="A463" s="290" t="s">
        <v>350</v>
      </c>
      <c r="B463" s="251"/>
      <c r="C463" s="289"/>
      <c r="D463" s="141" t="e">
        <f t="shared" si="7"/>
        <v>#DIV/0!</v>
      </c>
      <c r="E463" s="286"/>
    </row>
    <row r="464" customHeight="1" spans="1:5">
      <c r="A464" s="290" t="s">
        <v>351</v>
      </c>
      <c r="B464" s="251">
        <v>1500</v>
      </c>
      <c r="C464" s="289">
        <v>941</v>
      </c>
      <c r="D464" s="141">
        <f t="shared" si="7"/>
        <v>0.627333333333333</v>
      </c>
      <c r="E464" s="286"/>
    </row>
    <row r="465" customHeight="1" spans="1:5">
      <c r="A465" s="190" t="s">
        <v>352</v>
      </c>
      <c r="B465" s="305">
        <f>B466+B482+B490+B501+B510+B517</f>
        <v>15285</v>
      </c>
      <c r="C465" s="285">
        <f>C466+C482+C490+C501+C510+C517</f>
        <v>13153</v>
      </c>
      <c r="D465" s="141">
        <f t="shared" si="7"/>
        <v>0.860516846581616</v>
      </c>
      <c r="E465" s="286"/>
    </row>
    <row r="466" customHeight="1" spans="1:5">
      <c r="A466" s="190" t="s">
        <v>353</v>
      </c>
      <c r="B466" s="141">
        <f>SUM(B467:B481)</f>
        <v>1669</v>
      </c>
      <c r="C466" s="288">
        <f>SUM(C467:C481)</f>
        <v>3657</v>
      </c>
      <c r="D466" s="141">
        <f t="shared" si="7"/>
        <v>2.19113241461953</v>
      </c>
      <c r="E466" s="286"/>
    </row>
    <row r="467" customHeight="1" spans="1:5">
      <c r="A467" s="190" t="s">
        <v>42</v>
      </c>
      <c r="B467" s="251">
        <f>472+101</f>
        <v>573</v>
      </c>
      <c r="C467" s="289">
        <f>397+712</f>
        <v>1109</v>
      </c>
      <c r="D467" s="141">
        <f t="shared" si="7"/>
        <v>1.93542757417103</v>
      </c>
      <c r="E467" s="286"/>
    </row>
    <row r="468" customHeight="1" spans="1:5">
      <c r="A468" s="190" t="s">
        <v>43</v>
      </c>
      <c r="B468" s="251"/>
      <c r="C468" s="289">
        <v>28</v>
      </c>
      <c r="D468" s="141" t="e">
        <f t="shared" si="7"/>
        <v>#DIV/0!</v>
      </c>
      <c r="E468" s="286"/>
    </row>
    <row r="469" customHeight="1" spans="1:5">
      <c r="A469" s="190" t="s">
        <v>44</v>
      </c>
      <c r="B469" s="251"/>
      <c r="C469" s="289"/>
      <c r="D469" s="141" t="e">
        <f t="shared" si="7"/>
        <v>#DIV/0!</v>
      </c>
      <c r="E469" s="286"/>
    </row>
    <row r="470" customHeight="1" spans="1:5">
      <c r="A470" s="190" t="s">
        <v>354</v>
      </c>
      <c r="B470" s="251">
        <v>165</v>
      </c>
      <c r="C470" s="289">
        <v>152</v>
      </c>
      <c r="D470" s="141">
        <f t="shared" si="7"/>
        <v>0.921212121212121</v>
      </c>
      <c r="E470" s="286"/>
    </row>
    <row r="471" customHeight="1" spans="1:5">
      <c r="A471" s="190" t="s">
        <v>355</v>
      </c>
      <c r="B471" s="251"/>
      <c r="C471" s="289"/>
      <c r="D471" s="141" t="e">
        <f t="shared" si="7"/>
        <v>#DIV/0!</v>
      </c>
      <c r="E471" s="286"/>
    </row>
    <row r="472" customHeight="1" spans="1:5">
      <c r="A472" s="190" t="s">
        <v>356</v>
      </c>
      <c r="B472" s="251"/>
      <c r="C472" s="289"/>
      <c r="D472" s="141" t="e">
        <f t="shared" si="7"/>
        <v>#DIV/0!</v>
      </c>
      <c r="E472" s="286"/>
    </row>
    <row r="473" customHeight="1" spans="1:5">
      <c r="A473" s="190" t="s">
        <v>357</v>
      </c>
      <c r="B473" s="251"/>
      <c r="C473" s="289"/>
      <c r="D473" s="141" t="e">
        <f t="shared" si="7"/>
        <v>#DIV/0!</v>
      </c>
      <c r="E473" s="286"/>
    </row>
    <row r="474" customHeight="1" spans="1:5">
      <c r="A474" s="190" t="s">
        <v>358</v>
      </c>
      <c r="B474" s="251">
        <v>4</v>
      </c>
      <c r="C474" s="289">
        <v>1118</v>
      </c>
      <c r="D474" s="141">
        <f t="shared" si="7"/>
        <v>279.5</v>
      </c>
      <c r="E474" s="286"/>
    </row>
    <row r="475" customHeight="1" spans="1:5">
      <c r="A475" s="190" t="s">
        <v>359</v>
      </c>
      <c r="B475" s="251">
        <v>51</v>
      </c>
      <c r="C475" s="289">
        <v>178</v>
      </c>
      <c r="D475" s="141">
        <f t="shared" si="7"/>
        <v>3.49019607843137</v>
      </c>
      <c r="E475" s="286"/>
    </row>
    <row r="476" customHeight="1" spans="1:5">
      <c r="A476" s="190" t="s">
        <v>360</v>
      </c>
      <c r="B476" s="251"/>
      <c r="C476" s="289"/>
      <c r="D476" s="141" t="e">
        <f t="shared" si="7"/>
        <v>#DIV/0!</v>
      </c>
      <c r="E476" s="286"/>
    </row>
    <row r="477" customHeight="1" spans="1:5">
      <c r="A477" s="190" t="s">
        <v>361</v>
      </c>
      <c r="B477" s="251">
        <v>64</v>
      </c>
      <c r="C477" s="289">
        <v>52</v>
      </c>
      <c r="D477" s="141">
        <f t="shared" si="7"/>
        <v>0.8125</v>
      </c>
      <c r="E477" s="286"/>
    </row>
    <row r="478" customHeight="1" spans="1:5">
      <c r="A478" s="190" t="s">
        <v>362</v>
      </c>
      <c r="B478" s="251">
        <v>203</v>
      </c>
      <c r="C478" s="289">
        <v>191</v>
      </c>
      <c r="D478" s="141">
        <f t="shared" si="7"/>
        <v>0.940886699507389</v>
      </c>
      <c r="E478" s="286"/>
    </row>
    <row r="479" customHeight="1" spans="1:5">
      <c r="A479" s="307" t="s">
        <v>363</v>
      </c>
      <c r="B479" s="251">
        <v>40</v>
      </c>
      <c r="C479" s="289">
        <f>161+99</f>
        <v>260</v>
      </c>
      <c r="D479" s="141">
        <f t="shared" si="7"/>
        <v>6.5</v>
      </c>
      <c r="E479" s="286"/>
    </row>
    <row r="480" customHeight="1" spans="1:5">
      <c r="A480" s="190" t="s">
        <v>364</v>
      </c>
      <c r="B480" s="251">
        <v>20</v>
      </c>
      <c r="C480" s="289">
        <v>82</v>
      </c>
      <c r="D480" s="141">
        <f t="shared" si="7"/>
        <v>4.1</v>
      </c>
      <c r="E480" s="286"/>
    </row>
    <row r="481" customHeight="1" spans="1:5">
      <c r="A481" s="190" t="s">
        <v>365</v>
      </c>
      <c r="B481" s="251">
        <f>347+202</f>
        <v>549</v>
      </c>
      <c r="C481" s="289">
        <v>487</v>
      </c>
      <c r="D481" s="141">
        <f t="shared" si="7"/>
        <v>0.887067395264117</v>
      </c>
      <c r="E481" s="286"/>
    </row>
    <row r="482" customHeight="1" spans="1:5">
      <c r="A482" s="190" t="s">
        <v>366</v>
      </c>
      <c r="B482" s="141">
        <f>SUM(B483:B489)</f>
        <v>1312</v>
      </c>
      <c r="C482" s="288">
        <f>SUM(C483:C489)</f>
        <v>4807</v>
      </c>
      <c r="D482" s="141">
        <f t="shared" si="7"/>
        <v>3.66387195121951</v>
      </c>
      <c r="E482" s="286"/>
    </row>
    <row r="483" customHeight="1" spans="1:5">
      <c r="A483" s="190" t="s">
        <v>42</v>
      </c>
      <c r="B483" s="251">
        <v>90</v>
      </c>
      <c r="C483" s="289">
        <v>30</v>
      </c>
      <c r="D483" s="141">
        <f t="shared" si="7"/>
        <v>0.333333333333333</v>
      </c>
      <c r="E483" s="286"/>
    </row>
    <row r="484" customHeight="1" spans="1:5">
      <c r="A484" s="190" t="s">
        <v>43</v>
      </c>
      <c r="B484" s="251">
        <v>0</v>
      </c>
      <c r="C484" s="289">
        <v>39</v>
      </c>
      <c r="D484" s="141" t="e">
        <f t="shared" si="7"/>
        <v>#DIV/0!</v>
      </c>
      <c r="E484" s="286"/>
    </row>
    <row r="485" customHeight="1" spans="1:5">
      <c r="A485" s="190" t="s">
        <v>44</v>
      </c>
      <c r="B485" s="251">
        <v>0</v>
      </c>
      <c r="C485" s="289"/>
      <c r="D485" s="141" t="e">
        <f t="shared" si="7"/>
        <v>#DIV/0!</v>
      </c>
      <c r="E485" s="286"/>
    </row>
    <row r="486" customHeight="1" spans="1:5">
      <c r="A486" s="190" t="s">
        <v>367</v>
      </c>
      <c r="B486" s="251">
        <v>51</v>
      </c>
      <c r="C486" s="289">
        <v>333</v>
      </c>
      <c r="D486" s="141">
        <f t="shared" si="7"/>
        <v>6.52941176470588</v>
      </c>
      <c r="E486" s="286"/>
    </row>
    <row r="487" customHeight="1" spans="1:5">
      <c r="A487" s="190" t="s">
        <v>368</v>
      </c>
      <c r="B487" s="251">
        <v>0</v>
      </c>
      <c r="C487" s="289"/>
      <c r="D487" s="141" t="e">
        <f t="shared" si="7"/>
        <v>#DIV/0!</v>
      </c>
      <c r="E487" s="286"/>
    </row>
    <row r="488" customHeight="1" spans="1:5">
      <c r="A488" s="190" t="s">
        <v>369</v>
      </c>
      <c r="B488" s="251">
        <v>0</v>
      </c>
      <c r="C488" s="289"/>
      <c r="D488" s="141" t="e">
        <f t="shared" si="7"/>
        <v>#DIV/0!</v>
      </c>
      <c r="E488" s="286"/>
    </row>
    <row r="489" customHeight="1" spans="1:5">
      <c r="A489" s="190" t="s">
        <v>370</v>
      </c>
      <c r="B489" s="251">
        <v>1171</v>
      </c>
      <c r="C489" s="289">
        <v>4405</v>
      </c>
      <c r="D489" s="141">
        <f t="shared" si="7"/>
        <v>3.76174210076857</v>
      </c>
      <c r="E489" s="286"/>
    </row>
    <row r="490" customHeight="1" spans="1:5">
      <c r="A490" s="190" t="s">
        <v>371</v>
      </c>
      <c r="B490" s="141">
        <f>SUM(B491:B500)</f>
        <v>232</v>
      </c>
      <c r="C490" s="288">
        <f>SUM(C491:C500)</f>
        <v>2319</v>
      </c>
      <c r="D490" s="141">
        <f t="shared" si="7"/>
        <v>9.99568965517241</v>
      </c>
      <c r="E490" s="286"/>
    </row>
    <row r="491" customHeight="1" spans="1:5">
      <c r="A491" s="190" t="s">
        <v>42</v>
      </c>
      <c r="B491" s="251">
        <v>45</v>
      </c>
      <c r="C491" s="289">
        <v>36</v>
      </c>
      <c r="D491" s="141">
        <f t="shared" si="7"/>
        <v>0.8</v>
      </c>
      <c r="E491" s="286"/>
    </row>
    <row r="492" customHeight="1" spans="1:5">
      <c r="A492" s="190" t="s">
        <v>43</v>
      </c>
      <c r="B492" s="251">
        <v>41</v>
      </c>
      <c r="C492" s="289"/>
      <c r="D492" s="141">
        <f t="shared" si="7"/>
        <v>0</v>
      </c>
      <c r="E492" s="286"/>
    </row>
    <row r="493" customHeight="1" spans="1:5">
      <c r="A493" s="190" t="s">
        <v>44</v>
      </c>
      <c r="B493" s="251">
        <v>0</v>
      </c>
      <c r="C493" s="289"/>
      <c r="D493" s="141" t="e">
        <f t="shared" si="7"/>
        <v>#DIV/0!</v>
      </c>
      <c r="E493" s="286"/>
    </row>
    <row r="494" customHeight="1" spans="1:5">
      <c r="A494" s="190" t="s">
        <v>372</v>
      </c>
      <c r="B494" s="251">
        <v>2</v>
      </c>
      <c r="C494" s="289">
        <v>47</v>
      </c>
      <c r="D494" s="141">
        <f t="shared" si="7"/>
        <v>23.5</v>
      </c>
      <c r="E494" s="286"/>
    </row>
    <row r="495" customHeight="1" spans="1:5">
      <c r="A495" s="190" t="s">
        <v>373</v>
      </c>
      <c r="B495" s="251">
        <v>0</v>
      </c>
      <c r="C495" s="289"/>
      <c r="D495" s="141" t="e">
        <f t="shared" si="7"/>
        <v>#DIV/0!</v>
      </c>
      <c r="E495" s="286"/>
    </row>
    <row r="496" customHeight="1" spans="1:5">
      <c r="A496" s="190" t="s">
        <v>374</v>
      </c>
      <c r="B496" s="251">
        <v>0</v>
      </c>
      <c r="C496" s="289">
        <v>97</v>
      </c>
      <c r="D496" s="141" t="e">
        <f t="shared" si="7"/>
        <v>#DIV/0!</v>
      </c>
      <c r="E496" s="286"/>
    </row>
    <row r="497" customHeight="1" spans="1:5">
      <c r="A497" s="190" t="s">
        <v>375</v>
      </c>
      <c r="B497" s="251">
        <v>8</v>
      </c>
      <c r="C497" s="289"/>
      <c r="D497" s="141">
        <f t="shared" si="7"/>
        <v>0</v>
      </c>
      <c r="E497" s="286"/>
    </row>
    <row r="498" customHeight="1" spans="1:5">
      <c r="A498" s="190" t="s">
        <v>376</v>
      </c>
      <c r="B498" s="251">
        <v>100</v>
      </c>
      <c r="C498" s="289">
        <v>2090</v>
      </c>
      <c r="D498" s="141">
        <f t="shared" si="7"/>
        <v>20.9</v>
      </c>
      <c r="E498" s="286"/>
    </row>
    <row r="499" customHeight="1" spans="1:5">
      <c r="A499" s="190" t="s">
        <v>377</v>
      </c>
      <c r="B499" s="251">
        <v>0</v>
      </c>
      <c r="C499" s="289">
        <v>10</v>
      </c>
      <c r="D499" s="141" t="e">
        <f t="shared" si="7"/>
        <v>#DIV/0!</v>
      </c>
      <c r="E499" s="286"/>
    </row>
    <row r="500" customHeight="1" spans="1:5">
      <c r="A500" s="190" t="s">
        <v>378</v>
      </c>
      <c r="B500" s="251">
        <v>36</v>
      </c>
      <c r="C500" s="289">
        <v>39</v>
      </c>
      <c r="D500" s="141">
        <f t="shared" si="7"/>
        <v>1.08333333333333</v>
      </c>
      <c r="E500" s="286"/>
    </row>
    <row r="501" customHeight="1" spans="1:5">
      <c r="A501" s="190" t="s">
        <v>379</v>
      </c>
      <c r="B501" s="141">
        <f>SUM(B502:B509)</f>
        <v>1188</v>
      </c>
      <c r="C501" s="288">
        <f>SUM(C502:C509)</f>
        <v>1570</v>
      </c>
      <c r="D501" s="141">
        <f t="shared" si="7"/>
        <v>1.32154882154882</v>
      </c>
      <c r="E501" s="286"/>
    </row>
    <row r="502" customHeight="1" spans="1:5">
      <c r="A502" s="307" t="s">
        <v>166</v>
      </c>
      <c r="B502" s="251">
        <v>329</v>
      </c>
      <c r="C502" s="289">
        <v>335</v>
      </c>
      <c r="D502" s="141">
        <f t="shared" si="7"/>
        <v>1.01823708206687</v>
      </c>
      <c r="E502" s="286"/>
    </row>
    <row r="503" customHeight="1" spans="1:5">
      <c r="A503" s="307" t="s">
        <v>380</v>
      </c>
      <c r="B503" s="251"/>
      <c r="C503" s="289"/>
      <c r="D503" s="141" t="e">
        <f t="shared" si="7"/>
        <v>#DIV/0!</v>
      </c>
      <c r="E503" s="286"/>
    </row>
    <row r="504" customHeight="1" spans="1:5">
      <c r="A504" s="307" t="s">
        <v>168</v>
      </c>
      <c r="B504" s="251"/>
      <c r="C504" s="289"/>
      <c r="D504" s="141" t="e">
        <f t="shared" si="7"/>
        <v>#DIV/0!</v>
      </c>
      <c r="E504" s="286"/>
    </row>
    <row r="505" customHeight="1" spans="1:5">
      <c r="A505" s="307" t="s">
        <v>381</v>
      </c>
      <c r="B505" s="251"/>
      <c r="C505" s="289"/>
      <c r="D505" s="141" t="e">
        <f t="shared" si="7"/>
        <v>#DIV/0!</v>
      </c>
      <c r="E505" s="286"/>
    </row>
    <row r="506" customHeight="1" spans="1:5">
      <c r="A506" s="307" t="s">
        <v>382</v>
      </c>
      <c r="B506" s="251"/>
      <c r="C506" s="289"/>
      <c r="D506" s="141" t="e">
        <f t="shared" si="7"/>
        <v>#DIV/0!</v>
      </c>
      <c r="E506" s="286"/>
    </row>
    <row r="507" customHeight="1" spans="1:5">
      <c r="A507" s="307" t="s">
        <v>383</v>
      </c>
      <c r="B507" s="251"/>
      <c r="C507" s="289"/>
      <c r="D507" s="141" t="e">
        <f t="shared" si="7"/>
        <v>#DIV/0!</v>
      </c>
      <c r="E507" s="286"/>
    </row>
    <row r="508" customHeight="1" spans="1:5">
      <c r="A508" s="307" t="s">
        <v>384</v>
      </c>
      <c r="B508" s="251">
        <v>813</v>
      </c>
      <c r="C508" s="289">
        <v>640</v>
      </c>
      <c r="D508" s="141">
        <f t="shared" si="7"/>
        <v>0.787207872078721</v>
      </c>
      <c r="E508" s="286"/>
    </row>
    <row r="509" customHeight="1" spans="1:5">
      <c r="A509" s="307" t="s">
        <v>385</v>
      </c>
      <c r="B509" s="251">
        <v>46</v>
      </c>
      <c r="C509" s="289">
        <v>595</v>
      </c>
      <c r="D509" s="141">
        <f t="shared" si="7"/>
        <v>12.9347826086957</v>
      </c>
      <c r="E509" s="286"/>
    </row>
    <row r="510" customHeight="1" spans="1:5">
      <c r="A510" s="307" t="s">
        <v>386</v>
      </c>
      <c r="B510" s="141">
        <f>SUM(B511:B516)</f>
        <v>259</v>
      </c>
      <c r="C510" s="288">
        <f>SUM(C511:C516)</f>
        <v>76</v>
      </c>
      <c r="D510" s="141">
        <f t="shared" si="7"/>
        <v>0.293436293436293</v>
      </c>
      <c r="E510" s="286"/>
    </row>
    <row r="511" customHeight="1" spans="1:5">
      <c r="A511" s="307" t="s">
        <v>166</v>
      </c>
      <c r="B511" s="251"/>
      <c r="C511" s="289"/>
      <c r="D511" s="141" t="e">
        <f t="shared" si="7"/>
        <v>#DIV/0!</v>
      </c>
      <c r="E511" s="286"/>
    </row>
    <row r="512" customHeight="1" spans="1:5">
      <c r="A512" s="307" t="s">
        <v>167</v>
      </c>
      <c r="B512" s="251"/>
      <c r="C512" s="289"/>
      <c r="D512" s="141" t="e">
        <f t="shared" si="7"/>
        <v>#DIV/0!</v>
      </c>
      <c r="E512" s="286"/>
    </row>
    <row r="513" customHeight="1" spans="1:5">
      <c r="A513" s="307" t="s">
        <v>168</v>
      </c>
      <c r="B513" s="251"/>
      <c r="C513" s="289"/>
      <c r="D513" s="141" t="e">
        <f t="shared" si="7"/>
        <v>#DIV/0!</v>
      </c>
      <c r="E513" s="286"/>
    </row>
    <row r="514" customHeight="1" spans="1:5">
      <c r="A514" s="307" t="s">
        <v>387</v>
      </c>
      <c r="B514" s="251">
        <v>214</v>
      </c>
      <c r="C514" s="289">
        <v>76</v>
      </c>
      <c r="D514" s="141">
        <f t="shared" si="7"/>
        <v>0.355140186915888</v>
      </c>
      <c r="E514" s="286"/>
    </row>
    <row r="515" customHeight="1" spans="1:5">
      <c r="A515" s="307" t="s">
        <v>388</v>
      </c>
      <c r="B515" s="251">
        <v>45</v>
      </c>
      <c r="C515" s="289"/>
      <c r="D515" s="141">
        <f t="shared" si="7"/>
        <v>0</v>
      </c>
      <c r="E515" s="286"/>
    </row>
    <row r="516" customHeight="1" spans="1:5">
      <c r="A516" s="307" t="s">
        <v>389</v>
      </c>
      <c r="B516" s="251"/>
      <c r="C516" s="289"/>
      <c r="D516" s="141" t="e">
        <f t="shared" si="7"/>
        <v>#DIV/0!</v>
      </c>
      <c r="E516" s="286"/>
    </row>
    <row r="517" customHeight="1" spans="1:5">
      <c r="A517" s="190" t="s">
        <v>390</v>
      </c>
      <c r="B517" s="141">
        <f>SUM(B518:B520)</f>
        <v>10625</v>
      </c>
      <c r="C517" s="288">
        <f>SUM(C518:C520)</f>
        <v>724</v>
      </c>
      <c r="D517" s="141">
        <f t="shared" si="7"/>
        <v>0.0681411764705882</v>
      </c>
      <c r="E517" s="286"/>
    </row>
    <row r="518" customHeight="1" spans="1:5">
      <c r="A518" s="190" t="s">
        <v>391</v>
      </c>
      <c r="B518" s="251">
        <v>552</v>
      </c>
      <c r="C518" s="289">
        <v>14</v>
      </c>
      <c r="D518" s="141">
        <f t="shared" ref="D518:D581" si="8">C518/B518</f>
        <v>0.0253623188405797</v>
      </c>
      <c r="E518" s="286"/>
    </row>
    <row r="519" customHeight="1" spans="1:5">
      <c r="A519" s="190" t="s">
        <v>392</v>
      </c>
      <c r="B519" s="251">
        <v>160</v>
      </c>
      <c r="C519" s="289">
        <v>160</v>
      </c>
      <c r="D519" s="141">
        <f t="shared" si="8"/>
        <v>1</v>
      </c>
      <c r="E519" s="286"/>
    </row>
    <row r="520" customHeight="1" spans="1:5">
      <c r="A520" s="190" t="s">
        <v>393</v>
      </c>
      <c r="B520" s="251">
        <v>9913</v>
      </c>
      <c r="C520" s="289">
        <v>550</v>
      </c>
      <c r="D520" s="141">
        <f t="shared" si="8"/>
        <v>0.0554826994855241</v>
      </c>
      <c r="E520" s="286"/>
    </row>
    <row r="521" customHeight="1" spans="1:5">
      <c r="A521" s="190" t="s">
        <v>394</v>
      </c>
      <c r="B521" s="305">
        <f>B522+B536+B544+B546+B555+B559+B569+B577+B584+B591+B600+B605+B608+B611+B614+B617+B620+B624+B629+B637</f>
        <v>118210</v>
      </c>
      <c r="C521" s="285">
        <f>C522+C536+C544+C546+C555+C559+C569+C577+C584+C591+C600+C605+C608+C611+C614+C617+C620+C624+C629+C637</f>
        <v>91820</v>
      </c>
      <c r="D521" s="141">
        <f t="shared" si="8"/>
        <v>0.776753235766856</v>
      </c>
      <c r="E521" s="286"/>
    </row>
    <row r="522" customHeight="1" spans="1:5">
      <c r="A522" s="190" t="s">
        <v>395</v>
      </c>
      <c r="B522" s="141">
        <f>SUM(B523:B535)</f>
        <v>4442</v>
      </c>
      <c r="C522" s="288">
        <f>SUM(C523:C535)</f>
        <v>2732</v>
      </c>
      <c r="D522" s="141">
        <f t="shared" si="8"/>
        <v>0.615038271049077</v>
      </c>
      <c r="E522" s="286"/>
    </row>
    <row r="523" customHeight="1" spans="1:5">
      <c r="A523" s="190" t="s">
        <v>42</v>
      </c>
      <c r="B523" s="251">
        <v>796</v>
      </c>
      <c r="C523" s="289">
        <v>795</v>
      </c>
      <c r="D523" s="141">
        <f t="shared" si="8"/>
        <v>0.998743718592965</v>
      </c>
      <c r="E523" s="286"/>
    </row>
    <row r="524" customHeight="1" spans="1:5">
      <c r="A524" s="190" t="s">
        <v>43</v>
      </c>
      <c r="B524" s="251">
        <v>0</v>
      </c>
      <c r="C524" s="289">
        <v>7</v>
      </c>
      <c r="D524" s="141" t="e">
        <f t="shared" si="8"/>
        <v>#DIV/0!</v>
      </c>
      <c r="E524" s="286"/>
    </row>
    <row r="525" customHeight="1" spans="1:5">
      <c r="A525" s="190" t="s">
        <v>44</v>
      </c>
      <c r="B525" s="251">
        <v>0</v>
      </c>
      <c r="C525" s="289"/>
      <c r="D525" s="141" t="e">
        <f t="shared" si="8"/>
        <v>#DIV/0!</v>
      </c>
      <c r="E525" s="286"/>
    </row>
    <row r="526" customHeight="1" spans="1:5">
      <c r="A526" s="190" t="s">
        <v>396</v>
      </c>
      <c r="B526" s="251">
        <v>17</v>
      </c>
      <c r="C526" s="289"/>
      <c r="D526" s="141">
        <f t="shared" si="8"/>
        <v>0</v>
      </c>
      <c r="E526" s="286"/>
    </row>
    <row r="527" customHeight="1" spans="1:5">
      <c r="A527" s="190" t="s">
        <v>397</v>
      </c>
      <c r="B527" s="251">
        <v>195</v>
      </c>
      <c r="C527" s="289">
        <v>115</v>
      </c>
      <c r="D527" s="141">
        <f t="shared" si="8"/>
        <v>0.58974358974359</v>
      </c>
      <c r="E527" s="286"/>
    </row>
    <row r="528" customHeight="1" spans="1:5">
      <c r="A528" s="190" t="s">
        <v>398</v>
      </c>
      <c r="B528" s="251">
        <v>970</v>
      </c>
      <c r="C528" s="289">
        <v>569</v>
      </c>
      <c r="D528" s="141">
        <f t="shared" si="8"/>
        <v>0.58659793814433</v>
      </c>
      <c r="E528" s="286"/>
    </row>
    <row r="529" customHeight="1" spans="1:5">
      <c r="A529" s="190" t="s">
        <v>399</v>
      </c>
      <c r="B529" s="251">
        <v>0</v>
      </c>
      <c r="C529" s="289"/>
      <c r="D529" s="141" t="e">
        <f t="shared" si="8"/>
        <v>#DIV/0!</v>
      </c>
      <c r="E529" s="286"/>
    </row>
    <row r="530" customHeight="1" spans="1:5">
      <c r="A530" s="190" t="s">
        <v>84</v>
      </c>
      <c r="B530" s="251">
        <v>32</v>
      </c>
      <c r="C530" s="289"/>
      <c r="D530" s="141">
        <f t="shared" si="8"/>
        <v>0</v>
      </c>
      <c r="E530" s="286"/>
    </row>
    <row r="531" customHeight="1" spans="1:5">
      <c r="A531" s="190" t="s">
        <v>400</v>
      </c>
      <c r="B531" s="251">
        <v>2343</v>
      </c>
      <c r="C531" s="289">
        <v>1159</v>
      </c>
      <c r="D531" s="141">
        <f t="shared" si="8"/>
        <v>0.494664959453692</v>
      </c>
      <c r="E531" s="286"/>
    </row>
    <row r="532" customHeight="1" spans="1:5">
      <c r="A532" s="190" t="s">
        <v>401</v>
      </c>
      <c r="B532" s="251">
        <v>0</v>
      </c>
      <c r="C532" s="289"/>
      <c r="D532" s="141" t="e">
        <f t="shared" si="8"/>
        <v>#DIV/0!</v>
      </c>
      <c r="E532" s="286"/>
    </row>
    <row r="533" customHeight="1" spans="1:5">
      <c r="A533" s="190" t="s">
        <v>402</v>
      </c>
      <c r="B533" s="251">
        <v>19</v>
      </c>
      <c r="C533" s="289"/>
      <c r="D533" s="141">
        <f t="shared" si="8"/>
        <v>0</v>
      </c>
      <c r="E533" s="286"/>
    </row>
    <row r="534" customHeight="1" spans="1:5">
      <c r="A534" s="190" t="s">
        <v>403</v>
      </c>
      <c r="B534" s="251">
        <v>0</v>
      </c>
      <c r="C534" s="289"/>
      <c r="D534" s="141" t="e">
        <f t="shared" si="8"/>
        <v>#DIV/0!</v>
      </c>
      <c r="E534" s="286"/>
    </row>
    <row r="535" customHeight="1" spans="1:5">
      <c r="A535" s="190" t="s">
        <v>404</v>
      </c>
      <c r="B535" s="251">
        <v>70</v>
      </c>
      <c r="C535" s="289">
        <v>87</v>
      </c>
      <c r="D535" s="141">
        <f t="shared" si="8"/>
        <v>1.24285714285714</v>
      </c>
      <c r="E535" s="286"/>
    </row>
    <row r="536" customHeight="1" spans="1:5">
      <c r="A536" s="190" t="s">
        <v>405</v>
      </c>
      <c r="B536" s="141">
        <f>SUM(B537:B543)</f>
        <v>1741</v>
      </c>
      <c r="C536" s="288">
        <f>SUM(C537:C543)</f>
        <v>1394</v>
      </c>
      <c r="D536" s="141">
        <f t="shared" si="8"/>
        <v>0.800689259046525</v>
      </c>
      <c r="E536" s="286"/>
    </row>
    <row r="537" customHeight="1" spans="1:5">
      <c r="A537" s="190" t="s">
        <v>42</v>
      </c>
      <c r="B537" s="251">
        <v>1118</v>
      </c>
      <c r="C537" s="289">
        <v>934</v>
      </c>
      <c r="D537" s="141">
        <f t="shared" si="8"/>
        <v>0.835420393559928</v>
      </c>
      <c r="E537" s="286"/>
    </row>
    <row r="538" customHeight="1" spans="1:5">
      <c r="A538" s="190" t="s">
        <v>43</v>
      </c>
      <c r="B538" s="251">
        <v>82</v>
      </c>
      <c r="C538" s="289">
        <v>7</v>
      </c>
      <c r="D538" s="141">
        <f t="shared" si="8"/>
        <v>0.0853658536585366</v>
      </c>
      <c r="E538" s="286"/>
    </row>
    <row r="539" customHeight="1" spans="1:5">
      <c r="A539" s="190" t="s">
        <v>44</v>
      </c>
      <c r="B539" s="251"/>
      <c r="C539" s="289"/>
      <c r="D539" s="141" t="e">
        <f t="shared" si="8"/>
        <v>#DIV/0!</v>
      </c>
      <c r="E539" s="286"/>
    </row>
    <row r="540" customHeight="1" spans="1:5">
      <c r="A540" s="190" t="s">
        <v>406</v>
      </c>
      <c r="B540" s="251"/>
      <c r="C540" s="289"/>
      <c r="D540" s="141" t="e">
        <f t="shared" si="8"/>
        <v>#DIV/0!</v>
      </c>
      <c r="E540" s="286"/>
    </row>
    <row r="541" customHeight="1" spans="1:5">
      <c r="A541" s="190" t="s">
        <v>407</v>
      </c>
      <c r="B541" s="251">
        <v>9</v>
      </c>
      <c r="C541" s="289">
        <v>51</v>
      </c>
      <c r="D541" s="141">
        <f t="shared" si="8"/>
        <v>5.66666666666667</v>
      </c>
      <c r="E541" s="286"/>
    </row>
    <row r="542" customHeight="1" spans="1:5">
      <c r="A542" s="190" t="s">
        <v>408</v>
      </c>
      <c r="B542" s="251">
        <v>34</v>
      </c>
      <c r="C542" s="289">
        <v>32</v>
      </c>
      <c r="D542" s="141">
        <f t="shared" si="8"/>
        <v>0.941176470588235</v>
      </c>
      <c r="E542" s="286"/>
    </row>
    <row r="543" customHeight="1" spans="1:5">
      <c r="A543" s="190" t="s">
        <v>409</v>
      </c>
      <c r="B543" s="251">
        <v>498</v>
      </c>
      <c r="C543" s="289">
        <v>370</v>
      </c>
      <c r="D543" s="141">
        <f t="shared" si="8"/>
        <v>0.742971887550201</v>
      </c>
      <c r="E543" s="286"/>
    </row>
    <row r="544" customHeight="1" spans="1:5">
      <c r="A544" s="190" t="s">
        <v>410</v>
      </c>
      <c r="B544" s="141">
        <f>B545</f>
        <v>0</v>
      </c>
      <c r="C544" s="288">
        <f>C545</f>
        <v>0</v>
      </c>
      <c r="D544" s="141" t="e">
        <f t="shared" si="8"/>
        <v>#DIV/0!</v>
      </c>
      <c r="E544" s="286"/>
    </row>
    <row r="545" customHeight="1" spans="1:5">
      <c r="A545" s="190" t="s">
        <v>411</v>
      </c>
      <c r="B545" s="251"/>
      <c r="C545" s="289"/>
      <c r="D545" s="141" t="e">
        <f t="shared" si="8"/>
        <v>#DIV/0!</v>
      </c>
      <c r="E545" s="286"/>
    </row>
    <row r="546" customHeight="1" spans="1:5">
      <c r="A546" s="190" t="s">
        <v>412</v>
      </c>
      <c r="B546" s="141">
        <f>SUM(B547:B554)</f>
        <v>36430</v>
      </c>
      <c r="C546" s="288">
        <f>SUM(C547:C554)</f>
        <v>9124</v>
      </c>
      <c r="D546" s="141">
        <f t="shared" si="8"/>
        <v>0.250452923414768</v>
      </c>
      <c r="E546" s="286"/>
    </row>
    <row r="547" customHeight="1" spans="1:5">
      <c r="A547" s="190" t="s">
        <v>413</v>
      </c>
      <c r="B547" s="251">
        <v>7034</v>
      </c>
      <c r="C547" s="289">
        <v>9078</v>
      </c>
      <c r="D547" s="141">
        <f t="shared" si="8"/>
        <v>1.29058856980381</v>
      </c>
      <c r="E547" s="286"/>
    </row>
    <row r="548" customHeight="1" spans="1:5">
      <c r="A548" s="190" t="s">
        <v>414</v>
      </c>
      <c r="B548" s="251">
        <v>0</v>
      </c>
      <c r="C548" s="289"/>
      <c r="D548" s="141" t="e">
        <f t="shared" si="8"/>
        <v>#DIV/0!</v>
      </c>
      <c r="E548" s="286"/>
    </row>
    <row r="549" customHeight="1" spans="1:5">
      <c r="A549" s="190" t="s">
        <v>415</v>
      </c>
      <c r="B549" s="251">
        <v>2</v>
      </c>
      <c r="C549" s="289">
        <v>30</v>
      </c>
      <c r="D549" s="141">
        <f t="shared" si="8"/>
        <v>15</v>
      </c>
      <c r="E549" s="286"/>
    </row>
    <row r="550" customHeight="1" spans="1:5">
      <c r="A550" s="190" t="s">
        <v>416</v>
      </c>
      <c r="B550" s="251">
        <v>0</v>
      </c>
      <c r="C550" s="289"/>
      <c r="D550" s="141" t="e">
        <f t="shared" si="8"/>
        <v>#DIV/0!</v>
      </c>
      <c r="E550" s="286"/>
    </row>
    <row r="551" customHeight="1" spans="1:5">
      <c r="A551" s="190" t="s">
        <v>417</v>
      </c>
      <c r="B551" s="251">
        <v>22638</v>
      </c>
      <c r="C551" s="289">
        <v>16</v>
      </c>
      <c r="D551" s="141">
        <f t="shared" si="8"/>
        <v>0.000706776216980299</v>
      </c>
      <c r="E551" s="286"/>
    </row>
    <row r="552" customHeight="1" spans="1:5">
      <c r="A552" s="190" t="s">
        <v>418</v>
      </c>
      <c r="B552" s="251">
        <v>0</v>
      </c>
      <c r="C552" s="289"/>
      <c r="D552" s="141" t="e">
        <f t="shared" si="8"/>
        <v>#DIV/0!</v>
      </c>
      <c r="E552" s="286"/>
    </row>
    <row r="553" customHeight="1" spans="1:5">
      <c r="A553" s="190" t="s">
        <v>419</v>
      </c>
      <c r="B553" s="251">
        <v>0</v>
      </c>
      <c r="C553" s="289"/>
      <c r="D553" s="141" t="e">
        <f t="shared" si="8"/>
        <v>#DIV/0!</v>
      </c>
      <c r="E553" s="286"/>
    </row>
    <row r="554" customHeight="1" spans="1:5">
      <c r="A554" s="190" t="s">
        <v>420</v>
      </c>
      <c r="B554" s="251">
        <v>6756</v>
      </c>
      <c r="C554" s="289"/>
      <c r="D554" s="141">
        <f t="shared" si="8"/>
        <v>0</v>
      </c>
      <c r="E554" s="286"/>
    </row>
    <row r="555" customHeight="1" spans="1:5">
      <c r="A555" s="190" t="s">
        <v>421</v>
      </c>
      <c r="B555" s="141">
        <f>SUM(B556:B558)</f>
        <v>1006</v>
      </c>
      <c r="C555" s="288">
        <f>SUM(C556:C558)</f>
        <v>0</v>
      </c>
      <c r="D555" s="141">
        <f t="shared" si="8"/>
        <v>0</v>
      </c>
      <c r="E555" s="286"/>
    </row>
    <row r="556" customHeight="1" spans="1:5">
      <c r="A556" s="190" t="s">
        <v>422</v>
      </c>
      <c r="B556" s="251">
        <v>952</v>
      </c>
      <c r="C556" s="289"/>
      <c r="D556" s="141">
        <f t="shared" si="8"/>
        <v>0</v>
      </c>
      <c r="E556" s="286"/>
    </row>
    <row r="557" customHeight="1" spans="1:5">
      <c r="A557" s="190" t="s">
        <v>423</v>
      </c>
      <c r="B557" s="251">
        <v>0</v>
      </c>
      <c r="C557" s="289"/>
      <c r="D557" s="141" t="e">
        <f t="shared" si="8"/>
        <v>#DIV/0!</v>
      </c>
      <c r="E557" s="286"/>
    </row>
    <row r="558" customHeight="1" spans="1:5">
      <c r="A558" s="190" t="s">
        <v>424</v>
      </c>
      <c r="B558" s="251">
        <v>54</v>
      </c>
      <c r="C558" s="289"/>
      <c r="D558" s="141">
        <f t="shared" si="8"/>
        <v>0</v>
      </c>
      <c r="E558" s="286"/>
    </row>
    <row r="559" customHeight="1" spans="1:5">
      <c r="A559" s="190" t="s">
        <v>425</v>
      </c>
      <c r="B559" s="141">
        <f>SUM(B560:B568)</f>
        <v>787</v>
      </c>
      <c r="C559" s="288">
        <f>SUM(C560:C568)</f>
        <v>2043</v>
      </c>
      <c r="D559" s="141">
        <f t="shared" si="8"/>
        <v>2.59593392630241</v>
      </c>
      <c r="E559" s="286"/>
    </row>
    <row r="560" customHeight="1" spans="1:5">
      <c r="A560" s="190" t="s">
        <v>426</v>
      </c>
      <c r="B560" s="251"/>
      <c r="C560" s="289">
        <v>1849</v>
      </c>
      <c r="D560" s="141" t="e">
        <f t="shared" si="8"/>
        <v>#DIV/0!</v>
      </c>
      <c r="E560" s="286"/>
    </row>
    <row r="561" customHeight="1" spans="1:5">
      <c r="A561" s="190" t="s">
        <v>427</v>
      </c>
      <c r="B561" s="251"/>
      <c r="C561" s="289"/>
      <c r="D561" s="141" t="e">
        <f t="shared" si="8"/>
        <v>#DIV/0!</v>
      </c>
      <c r="E561" s="286"/>
    </row>
    <row r="562" customHeight="1" spans="1:5">
      <c r="A562" s="190" t="s">
        <v>428</v>
      </c>
      <c r="B562" s="251"/>
      <c r="C562" s="289"/>
      <c r="D562" s="141" t="e">
        <f t="shared" si="8"/>
        <v>#DIV/0!</v>
      </c>
      <c r="E562" s="286"/>
    </row>
    <row r="563" customHeight="1" spans="1:5">
      <c r="A563" s="190" t="s">
        <v>429</v>
      </c>
      <c r="B563" s="251"/>
      <c r="C563" s="289"/>
      <c r="D563" s="141" t="e">
        <f t="shared" si="8"/>
        <v>#DIV/0!</v>
      </c>
      <c r="E563" s="286"/>
    </row>
    <row r="564" customHeight="1" spans="1:5">
      <c r="A564" s="190" t="s">
        <v>430</v>
      </c>
      <c r="B564" s="251"/>
      <c r="C564" s="289"/>
      <c r="D564" s="141" t="e">
        <f t="shared" si="8"/>
        <v>#DIV/0!</v>
      </c>
      <c r="E564" s="286"/>
    </row>
    <row r="565" customHeight="1" spans="1:5">
      <c r="A565" s="190" t="s">
        <v>431</v>
      </c>
      <c r="B565" s="251"/>
      <c r="C565" s="289"/>
      <c r="D565" s="141" t="e">
        <f t="shared" si="8"/>
        <v>#DIV/0!</v>
      </c>
      <c r="E565" s="286"/>
    </row>
    <row r="566" customHeight="1" spans="1:5">
      <c r="A566" s="190" t="s">
        <v>432</v>
      </c>
      <c r="B566" s="251"/>
      <c r="C566" s="289"/>
      <c r="D566" s="141" t="e">
        <f t="shared" si="8"/>
        <v>#DIV/0!</v>
      </c>
      <c r="E566" s="286"/>
    </row>
    <row r="567" customHeight="1" spans="1:5">
      <c r="A567" s="190" t="s">
        <v>433</v>
      </c>
      <c r="B567" s="251"/>
      <c r="C567" s="289">
        <v>121</v>
      </c>
      <c r="D567" s="141" t="e">
        <f t="shared" si="8"/>
        <v>#DIV/0!</v>
      </c>
      <c r="E567" s="286"/>
    </row>
    <row r="568" customHeight="1" spans="1:5">
      <c r="A568" s="190" t="s">
        <v>434</v>
      </c>
      <c r="B568" s="251">
        <v>787</v>
      </c>
      <c r="C568" s="289">
        <v>73</v>
      </c>
      <c r="D568" s="141">
        <f t="shared" si="8"/>
        <v>0.0927573062261754</v>
      </c>
      <c r="E568" s="286"/>
    </row>
    <row r="569" customHeight="1" spans="1:5">
      <c r="A569" s="190" t="s">
        <v>435</v>
      </c>
      <c r="B569" s="141">
        <f>SUM(B570:B576)</f>
        <v>6501</v>
      </c>
      <c r="C569" s="288">
        <f>SUM(C570:C576)</f>
        <v>8664</v>
      </c>
      <c r="D569" s="141">
        <f t="shared" si="8"/>
        <v>1.33271804337794</v>
      </c>
      <c r="E569" s="286"/>
    </row>
    <row r="570" customHeight="1" spans="1:5">
      <c r="A570" s="190" t="s">
        <v>436</v>
      </c>
      <c r="B570" s="251">
        <v>54</v>
      </c>
      <c r="C570" s="289"/>
      <c r="D570" s="141">
        <f t="shared" si="8"/>
        <v>0</v>
      </c>
      <c r="E570" s="286"/>
    </row>
    <row r="571" customHeight="1" spans="1:5">
      <c r="A571" s="190" t="s">
        <v>437</v>
      </c>
      <c r="B571" s="251">
        <v>5054</v>
      </c>
      <c r="C571" s="289">
        <v>6382</v>
      </c>
      <c r="D571" s="141">
        <f t="shared" si="8"/>
        <v>1.26276216857934</v>
      </c>
      <c r="E571" s="286"/>
    </row>
    <row r="572" customHeight="1" spans="1:5">
      <c r="A572" s="190" t="s">
        <v>438</v>
      </c>
      <c r="B572" s="251">
        <v>830</v>
      </c>
      <c r="C572" s="289"/>
      <c r="D572" s="141">
        <f t="shared" si="8"/>
        <v>0</v>
      </c>
      <c r="E572" s="286"/>
    </row>
    <row r="573" customHeight="1" spans="1:5">
      <c r="A573" s="190" t="s">
        <v>439</v>
      </c>
      <c r="B573" s="251">
        <v>30</v>
      </c>
      <c r="C573" s="289">
        <v>66</v>
      </c>
      <c r="D573" s="141">
        <f t="shared" si="8"/>
        <v>2.2</v>
      </c>
      <c r="E573" s="286"/>
    </row>
    <row r="574" customHeight="1" spans="1:5">
      <c r="A574" s="190" t="s">
        <v>440</v>
      </c>
      <c r="B574" s="251">
        <v>397</v>
      </c>
      <c r="C574" s="289">
        <v>2215</v>
      </c>
      <c r="D574" s="141">
        <f t="shared" si="8"/>
        <v>5.57934508816121</v>
      </c>
      <c r="E574" s="286"/>
    </row>
    <row r="575" customHeight="1" spans="1:5">
      <c r="A575" s="190" t="s">
        <v>441</v>
      </c>
      <c r="B575" s="251">
        <v>0</v>
      </c>
      <c r="C575" s="289"/>
      <c r="D575" s="141" t="e">
        <f t="shared" si="8"/>
        <v>#DIV/0!</v>
      </c>
      <c r="E575" s="286"/>
    </row>
    <row r="576" customHeight="1" spans="1:5">
      <c r="A576" s="190" t="s">
        <v>442</v>
      </c>
      <c r="B576" s="251">
        <v>136</v>
      </c>
      <c r="C576" s="289">
        <v>1</v>
      </c>
      <c r="D576" s="141">
        <f t="shared" si="8"/>
        <v>0.00735294117647059</v>
      </c>
      <c r="E576" s="286"/>
    </row>
    <row r="577" customHeight="1" spans="1:5">
      <c r="A577" s="190" t="s">
        <v>443</v>
      </c>
      <c r="B577" s="308">
        <f>SUM(B578:B583)</f>
        <v>852</v>
      </c>
      <c r="C577" s="309">
        <f>SUM(C578:C583)</f>
        <v>481</v>
      </c>
      <c r="D577" s="141">
        <f t="shared" si="8"/>
        <v>0.564553990610329</v>
      </c>
      <c r="E577" s="310"/>
    </row>
    <row r="578" customHeight="1" spans="1:5">
      <c r="A578" s="190" t="s">
        <v>444</v>
      </c>
      <c r="B578" s="292">
        <v>386</v>
      </c>
      <c r="C578" s="311">
        <v>181</v>
      </c>
      <c r="D578" s="141">
        <f t="shared" si="8"/>
        <v>0.468911917098446</v>
      </c>
      <c r="E578" s="310"/>
    </row>
    <row r="579" customHeight="1" spans="1:5">
      <c r="A579" s="190" t="s">
        <v>445</v>
      </c>
      <c r="B579" s="251">
        <v>297</v>
      </c>
      <c r="C579" s="289">
        <v>135</v>
      </c>
      <c r="D579" s="141">
        <f t="shared" si="8"/>
        <v>0.454545454545455</v>
      </c>
      <c r="E579" s="286"/>
    </row>
    <row r="580" customHeight="1" spans="1:5">
      <c r="A580" s="190" t="s">
        <v>446</v>
      </c>
      <c r="B580" s="251">
        <v>46</v>
      </c>
      <c r="C580" s="289">
        <v>165</v>
      </c>
      <c r="D580" s="141">
        <f t="shared" si="8"/>
        <v>3.58695652173913</v>
      </c>
      <c r="E580" s="286"/>
    </row>
    <row r="581" customHeight="1" spans="1:5">
      <c r="A581" s="190" t="s">
        <v>447</v>
      </c>
      <c r="B581" s="251"/>
      <c r="C581" s="289"/>
      <c r="D581" s="141" t="e">
        <f t="shared" si="8"/>
        <v>#DIV/0!</v>
      </c>
      <c r="E581" s="286"/>
    </row>
    <row r="582" customHeight="1" spans="1:5">
      <c r="A582" s="307" t="s">
        <v>448</v>
      </c>
      <c r="B582" s="251">
        <v>2</v>
      </c>
      <c r="C582" s="289"/>
      <c r="D582" s="141">
        <f t="shared" ref="D582:D645" si="9">C582/B582</f>
        <v>0</v>
      </c>
      <c r="E582" s="286"/>
    </row>
    <row r="583" customHeight="1" spans="1:5">
      <c r="A583" s="190" t="s">
        <v>449</v>
      </c>
      <c r="B583" s="251">
        <v>121</v>
      </c>
      <c r="C583" s="289"/>
      <c r="D583" s="141">
        <f t="shared" si="9"/>
        <v>0</v>
      </c>
      <c r="E583" s="286"/>
    </row>
    <row r="584" customHeight="1" spans="1:5">
      <c r="A584" s="190" t="s">
        <v>450</v>
      </c>
      <c r="B584" s="308">
        <f>SUM(B585:B590)</f>
        <v>874</v>
      </c>
      <c r="C584" s="309">
        <f>SUM(C585:C590)</f>
        <v>336</v>
      </c>
      <c r="D584" s="141">
        <f t="shared" si="9"/>
        <v>0.384439359267735</v>
      </c>
      <c r="E584" s="310"/>
    </row>
    <row r="585" customHeight="1" spans="1:5">
      <c r="A585" s="190" t="s">
        <v>451</v>
      </c>
      <c r="B585" s="292">
        <v>184</v>
      </c>
      <c r="C585" s="311">
        <v>250</v>
      </c>
      <c r="D585" s="141">
        <f t="shared" si="9"/>
        <v>1.35869565217391</v>
      </c>
      <c r="E585" s="310"/>
    </row>
    <row r="586" customHeight="1" spans="1:5">
      <c r="A586" s="190" t="s">
        <v>452</v>
      </c>
      <c r="B586" s="292">
        <v>201</v>
      </c>
      <c r="C586" s="311">
        <v>86</v>
      </c>
      <c r="D586" s="141">
        <f t="shared" si="9"/>
        <v>0.427860696517413</v>
      </c>
      <c r="E586" s="310"/>
    </row>
    <row r="587" customHeight="1" spans="1:5">
      <c r="A587" s="190" t="s">
        <v>453</v>
      </c>
      <c r="B587" s="251">
        <v>0</v>
      </c>
      <c r="C587" s="289"/>
      <c r="D587" s="141" t="e">
        <f t="shared" si="9"/>
        <v>#DIV/0!</v>
      </c>
      <c r="E587" s="286"/>
    </row>
    <row r="588" customHeight="1" spans="1:5">
      <c r="A588" s="190" t="s">
        <v>454</v>
      </c>
      <c r="B588" s="251">
        <v>0</v>
      </c>
      <c r="C588" s="289"/>
      <c r="D588" s="141" t="e">
        <f t="shared" si="9"/>
        <v>#DIV/0!</v>
      </c>
      <c r="E588" s="286"/>
    </row>
    <row r="589" customHeight="1" spans="1:5">
      <c r="A589" s="190" t="s">
        <v>455</v>
      </c>
      <c r="B589" s="251">
        <v>187</v>
      </c>
      <c r="C589" s="289"/>
      <c r="D589" s="141">
        <f t="shared" si="9"/>
        <v>0</v>
      </c>
      <c r="E589" s="286"/>
    </row>
    <row r="590" customHeight="1" spans="1:5">
      <c r="A590" s="190" t="s">
        <v>456</v>
      </c>
      <c r="B590" s="251">
        <v>302</v>
      </c>
      <c r="C590" s="289"/>
      <c r="D590" s="141">
        <f t="shared" si="9"/>
        <v>0</v>
      </c>
      <c r="E590" s="286"/>
    </row>
    <row r="591" customHeight="1" spans="1:5">
      <c r="A591" s="190" t="s">
        <v>457</v>
      </c>
      <c r="B591" s="141">
        <f>SUM(B592:B599)</f>
        <v>1193</v>
      </c>
      <c r="C591" s="288">
        <f>SUM(C592:C599)</f>
        <v>1633</v>
      </c>
      <c r="D591" s="141">
        <f t="shared" si="9"/>
        <v>1.36881810561609</v>
      </c>
      <c r="E591" s="286"/>
    </row>
    <row r="592" customHeight="1" spans="1:5">
      <c r="A592" s="190" t="s">
        <v>42</v>
      </c>
      <c r="B592" s="251">
        <v>190</v>
      </c>
      <c r="C592" s="289">
        <v>107</v>
      </c>
      <c r="D592" s="141">
        <f t="shared" si="9"/>
        <v>0.563157894736842</v>
      </c>
      <c r="E592" s="286"/>
    </row>
    <row r="593" customHeight="1" spans="1:5">
      <c r="A593" s="190" t="s">
        <v>43</v>
      </c>
      <c r="B593" s="251">
        <v>0</v>
      </c>
      <c r="C593" s="289"/>
      <c r="D593" s="141" t="e">
        <f t="shared" si="9"/>
        <v>#DIV/0!</v>
      </c>
      <c r="E593" s="286"/>
    </row>
    <row r="594" customHeight="1" spans="1:5">
      <c r="A594" s="190" t="s">
        <v>44</v>
      </c>
      <c r="B594" s="251">
        <v>0</v>
      </c>
      <c r="C594" s="289"/>
      <c r="D594" s="141" t="e">
        <f t="shared" si="9"/>
        <v>#DIV/0!</v>
      </c>
      <c r="E594" s="286"/>
    </row>
    <row r="595" customHeight="1" spans="1:5">
      <c r="A595" s="190" t="s">
        <v>458</v>
      </c>
      <c r="B595" s="251">
        <v>139</v>
      </c>
      <c r="C595" s="289">
        <v>44</v>
      </c>
      <c r="D595" s="141">
        <f t="shared" si="9"/>
        <v>0.316546762589928</v>
      </c>
      <c r="E595" s="286"/>
    </row>
    <row r="596" customHeight="1" spans="1:5">
      <c r="A596" s="190" t="s">
        <v>459</v>
      </c>
      <c r="B596" s="251">
        <v>43</v>
      </c>
      <c r="C596" s="289">
        <v>694</v>
      </c>
      <c r="D596" s="141">
        <f t="shared" si="9"/>
        <v>16.1395348837209</v>
      </c>
      <c r="E596" s="286"/>
    </row>
    <row r="597" customHeight="1" spans="1:5">
      <c r="A597" s="190" t="s">
        <v>460</v>
      </c>
      <c r="B597" s="251">
        <v>0</v>
      </c>
      <c r="C597" s="289"/>
      <c r="D597" s="141" t="e">
        <f t="shared" si="9"/>
        <v>#DIV/0!</v>
      </c>
      <c r="E597" s="286"/>
    </row>
    <row r="598" customHeight="1" spans="1:5">
      <c r="A598" s="190" t="s">
        <v>461</v>
      </c>
      <c r="B598" s="251">
        <v>445</v>
      </c>
      <c r="C598" s="289"/>
      <c r="D598" s="141">
        <f t="shared" si="9"/>
        <v>0</v>
      </c>
      <c r="E598" s="286"/>
    </row>
    <row r="599" customHeight="1" spans="1:5">
      <c r="A599" s="190" t="s">
        <v>462</v>
      </c>
      <c r="B599" s="251">
        <v>376</v>
      </c>
      <c r="C599" s="289">
        <v>788</v>
      </c>
      <c r="D599" s="141">
        <f t="shared" si="9"/>
        <v>2.09574468085106</v>
      </c>
      <c r="E599" s="286"/>
    </row>
    <row r="600" customHeight="1" spans="1:5">
      <c r="A600" s="190" t="s">
        <v>463</v>
      </c>
      <c r="B600" s="141">
        <f>SUM(B601:B604)</f>
        <v>0</v>
      </c>
      <c r="C600" s="288">
        <f>SUM(C601:C604)</f>
        <v>0</v>
      </c>
      <c r="D600" s="141" t="e">
        <f t="shared" si="9"/>
        <v>#DIV/0!</v>
      </c>
      <c r="E600" s="286"/>
    </row>
    <row r="601" customHeight="1" spans="1:5">
      <c r="A601" s="190" t="s">
        <v>42</v>
      </c>
      <c r="B601" s="251"/>
      <c r="C601" s="289"/>
      <c r="D601" s="141" t="e">
        <f t="shared" si="9"/>
        <v>#DIV/0!</v>
      </c>
      <c r="E601" s="286"/>
    </row>
    <row r="602" customHeight="1" spans="1:5">
      <c r="A602" s="190" t="s">
        <v>43</v>
      </c>
      <c r="B602" s="251"/>
      <c r="C602" s="289"/>
      <c r="D602" s="141" t="e">
        <f t="shared" si="9"/>
        <v>#DIV/0!</v>
      </c>
      <c r="E602" s="286"/>
    </row>
    <row r="603" customHeight="1" spans="1:5">
      <c r="A603" s="190" t="s">
        <v>44</v>
      </c>
      <c r="B603" s="251"/>
      <c r="C603" s="289"/>
      <c r="D603" s="141" t="e">
        <f t="shared" si="9"/>
        <v>#DIV/0!</v>
      </c>
      <c r="E603" s="286"/>
    </row>
    <row r="604" customHeight="1" spans="1:5">
      <c r="A604" s="190" t="s">
        <v>464</v>
      </c>
      <c r="B604" s="251"/>
      <c r="C604" s="289"/>
      <c r="D604" s="141" t="e">
        <f t="shared" si="9"/>
        <v>#DIV/0!</v>
      </c>
      <c r="E604" s="286"/>
    </row>
    <row r="605" customHeight="1" spans="1:5">
      <c r="A605" s="190" t="s">
        <v>465</v>
      </c>
      <c r="B605" s="141">
        <f>SUM(B606:B607)</f>
        <v>4072</v>
      </c>
      <c r="C605" s="288">
        <f>SUM(C606:C607)</f>
        <v>7452</v>
      </c>
      <c r="D605" s="141">
        <f t="shared" si="9"/>
        <v>1.83005893909627</v>
      </c>
      <c r="E605" s="286"/>
    </row>
    <row r="606" customHeight="1" spans="1:5">
      <c r="A606" s="190" t="s">
        <v>466</v>
      </c>
      <c r="B606" s="251">
        <v>780</v>
      </c>
      <c r="C606" s="289">
        <v>1550</v>
      </c>
      <c r="D606" s="141">
        <f t="shared" si="9"/>
        <v>1.98717948717949</v>
      </c>
      <c r="E606" s="286"/>
    </row>
    <row r="607" customHeight="1" spans="1:5">
      <c r="A607" s="190" t="s">
        <v>467</v>
      </c>
      <c r="B607" s="251">
        <v>3292</v>
      </c>
      <c r="C607" s="289">
        <v>5902</v>
      </c>
      <c r="D607" s="141">
        <f t="shared" si="9"/>
        <v>1.79283110571081</v>
      </c>
      <c r="E607" s="286"/>
    </row>
    <row r="608" customHeight="1" spans="1:5">
      <c r="A608" s="190" t="s">
        <v>468</v>
      </c>
      <c r="B608" s="141">
        <f>SUM(B609:B610)</f>
        <v>8521</v>
      </c>
      <c r="C608" s="288">
        <f>SUM(C609:C610)</f>
        <v>5956</v>
      </c>
      <c r="D608" s="141">
        <f t="shared" si="9"/>
        <v>0.69897899307593</v>
      </c>
      <c r="E608" s="286"/>
    </row>
    <row r="609" customHeight="1" spans="1:5">
      <c r="A609" s="190" t="s">
        <v>469</v>
      </c>
      <c r="B609" s="251">
        <v>8521</v>
      </c>
      <c r="C609" s="289">
        <v>5796</v>
      </c>
      <c r="D609" s="141">
        <f t="shared" si="9"/>
        <v>0.68020185424246</v>
      </c>
      <c r="E609" s="286"/>
    </row>
    <row r="610" customHeight="1" spans="1:5">
      <c r="A610" s="190" t="s">
        <v>470</v>
      </c>
      <c r="B610" s="251"/>
      <c r="C610" s="289">
        <v>160</v>
      </c>
      <c r="D610" s="141" t="e">
        <f t="shared" si="9"/>
        <v>#DIV/0!</v>
      </c>
      <c r="E610" s="286"/>
    </row>
    <row r="611" customHeight="1" spans="1:5">
      <c r="A611" s="190" t="s">
        <v>471</v>
      </c>
      <c r="B611" s="141">
        <f>SUM(B612:B613)</f>
        <v>60</v>
      </c>
      <c r="C611" s="288">
        <f>SUM(C612:C613)</f>
        <v>907</v>
      </c>
      <c r="D611" s="141">
        <f t="shared" si="9"/>
        <v>15.1166666666667</v>
      </c>
      <c r="E611" s="286"/>
    </row>
    <row r="612" customHeight="1" spans="1:5">
      <c r="A612" s="190" t="s">
        <v>472</v>
      </c>
      <c r="B612" s="251">
        <v>60</v>
      </c>
      <c r="C612" s="289"/>
      <c r="D612" s="141">
        <f t="shared" si="9"/>
        <v>0</v>
      </c>
      <c r="E612" s="286"/>
    </row>
    <row r="613" customHeight="1" spans="1:5">
      <c r="A613" s="190" t="s">
        <v>473</v>
      </c>
      <c r="B613" s="251"/>
      <c r="C613" s="289">
        <v>907</v>
      </c>
      <c r="D613" s="141" t="e">
        <f t="shared" si="9"/>
        <v>#DIV/0!</v>
      </c>
      <c r="E613" s="286"/>
    </row>
    <row r="614" customHeight="1" spans="1:5">
      <c r="A614" s="190" t="s">
        <v>474</v>
      </c>
      <c r="B614" s="141">
        <f>SUM(B615:B616)</f>
        <v>9</v>
      </c>
      <c r="C614" s="288">
        <f>SUM(C615:C616)</f>
        <v>0</v>
      </c>
      <c r="D614" s="141">
        <f t="shared" si="9"/>
        <v>0</v>
      </c>
      <c r="E614" s="286"/>
    </row>
    <row r="615" customHeight="1" spans="1:5">
      <c r="A615" s="190" t="s">
        <v>475</v>
      </c>
      <c r="B615" s="251"/>
      <c r="C615" s="289"/>
      <c r="D615" s="141" t="e">
        <f t="shared" si="9"/>
        <v>#DIV/0!</v>
      </c>
      <c r="E615" s="286"/>
    </row>
    <row r="616" customHeight="1" spans="1:5">
      <c r="A616" s="190" t="s">
        <v>476</v>
      </c>
      <c r="B616" s="251">
        <v>9</v>
      </c>
      <c r="C616" s="289"/>
      <c r="D616" s="141">
        <f t="shared" si="9"/>
        <v>0</v>
      </c>
      <c r="E616" s="286"/>
    </row>
    <row r="617" customHeight="1" spans="1:5">
      <c r="A617" s="190" t="s">
        <v>477</v>
      </c>
      <c r="B617" s="141">
        <f>SUM(B618:B619)</f>
        <v>0</v>
      </c>
      <c r="C617" s="288">
        <f>SUM(C618:C619)</f>
        <v>30</v>
      </c>
      <c r="D617" s="141" t="e">
        <f t="shared" si="9"/>
        <v>#DIV/0!</v>
      </c>
      <c r="E617" s="286"/>
    </row>
    <row r="618" customHeight="1" spans="1:5">
      <c r="A618" s="190" t="s">
        <v>478</v>
      </c>
      <c r="B618" s="251"/>
      <c r="C618" s="289"/>
      <c r="D618" s="141" t="e">
        <f t="shared" si="9"/>
        <v>#DIV/0!</v>
      </c>
      <c r="E618" s="286"/>
    </row>
    <row r="619" customHeight="1" spans="1:5">
      <c r="A619" s="190" t="s">
        <v>479</v>
      </c>
      <c r="B619" s="251"/>
      <c r="C619" s="289">
        <v>30</v>
      </c>
      <c r="D619" s="141" t="e">
        <f t="shared" si="9"/>
        <v>#DIV/0!</v>
      </c>
      <c r="E619" s="286"/>
    </row>
    <row r="620" customHeight="1" spans="1:5">
      <c r="A620" s="190" t="s">
        <v>480</v>
      </c>
      <c r="B620" s="141">
        <f>SUM(B621:B623)</f>
        <v>51720</v>
      </c>
      <c r="C620" s="288">
        <f>SUM(C621:C623)</f>
        <v>48881</v>
      </c>
      <c r="D620" s="141">
        <f t="shared" si="9"/>
        <v>0.945108275328693</v>
      </c>
      <c r="E620" s="286"/>
    </row>
    <row r="621" customHeight="1" spans="1:5">
      <c r="A621" s="190" t="s">
        <v>481</v>
      </c>
      <c r="B621" s="251">
        <v>33688</v>
      </c>
      <c r="C621" s="289">
        <v>31935</v>
      </c>
      <c r="D621" s="141">
        <f t="shared" si="9"/>
        <v>0.947963666587509</v>
      </c>
      <c r="E621" s="286"/>
    </row>
    <row r="622" customHeight="1" spans="1:5">
      <c r="A622" s="190" t="s">
        <v>482</v>
      </c>
      <c r="B622" s="251">
        <v>18032</v>
      </c>
      <c r="C622" s="289">
        <v>16353</v>
      </c>
      <c r="D622" s="141">
        <f t="shared" si="9"/>
        <v>0.906887755102041</v>
      </c>
      <c r="E622" s="286"/>
    </row>
    <row r="623" customHeight="1" spans="1:5">
      <c r="A623" s="190" t="s">
        <v>483</v>
      </c>
      <c r="B623" s="251"/>
      <c r="C623" s="289">
        <v>593</v>
      </c>
      <c r="D623" s="141" t="e">
        <f t="shared" si="9"/>
        <v>#DIV/0!</v>
      </c>
      <c r="E623" s="286"/>
    </row>
    <row r="624" customHeight="1" spans="1:5">
      <c r="A624" s="190" t="s">
        <v>484</v>
      </c>
      <c r="B624" s="141">
        <f>SUM(B625:B628)</f>
        <v>0</v>
      </c>
      <c r="C624" s="288">
        <f>SUM(C625:C628)</f>
        <v>1862</v>
      </c>
      <c r="D624" s="141" t="e">
        <f t="shared" si="9"/>
        <v>#DIV/0!</v>
      </c>
      <c r="E624" s="286"/>
    </row>
    <row r="625" customHeight="1" spans="1:5">
      <c r="A625" s="190" t="s">
        <v>485</v>
      </c>
      <c r="B625" s="251"/>
      <c r="C625" s="289">
        <v>408</v>
      </c>
      <c r="D625" s="141" t="e">
        <f t="shared" si="9"/>
        <v>#DIV/0!</v>
      </c>
      <c r="E625" s="286"/>
    </row>
    <row r="626" customHeight="1" spans="1:5">
      <c r="A626" s="190" t="s">
        <v>486</v>
      </c>
      <c r="B626" s="251"/>
      <c r="C626" s="289">
        <v>698</v>
      </c>
      <c r="D626" s="141" t="e">
        <f t="shared" si="9"/>
        <v>#DIV/0!</v>
      </c>
      <c r="E626" s="286"/>
    </row>
    <row r="627" customHeight="1" spans="1:5">
      <c r="A627" s="190" t="s">
        <v>487</v>
      </c>
      <c r="B627" s="251"/>
      <c r="C627" s="289">
        <v>1</v>
      </c>
      <c r="D627" s="141" t="e">
        <f t="shared" si="9"/>
        <v>#DIV/0!</v>
      </c>
      <c r="E627" s="286"/>
    </row>
    <row r="628" customHeight="1" spans="1:5">
      <c r="A628" s="190" t="s">
        <v>488</v>
      </c>
      <c r="B628" s="251"/>
      <c r="C628" s="289">
        <v>755</v>
      </c>
      <c r="D628" s="141" t="e">
        <f t="shared" si="9"/>
        <v>#DIV/0!</v>
      </c>
      <c r="E628" s="286"/>
    </row>
    <row r="629" customHeight="1" spans="1:5">
      <c r="A629" s="312" t="s">
        <v>489</v>
      </c>
      <c r="B629" s="141">
        <f>SUM(B630:B636)</f>
        <v>0</v>
      </c>
      <c r="C629" s="288">
        <f>SUM(C630:C636)</f>
        <v>0</v>
      </c>
      <c r="D629" s="141" t="e">
        <f t="shared" si="9"/>
        <v>#DIV/0!</v>
      </c>
      <c r="E629" s="286"/>
    </row>
    <row r="630" customHeight="1" spans="1:5">
      <c r="A630" s="307" t="s">
        <v>166</v>
      </c>
      <c r="B630" s="292"/>
      <c r="C630" s="311"/>
      <c r="D630" s="141" t="e">
        <f t="shared" si="9"/>
        <v>#DIV/0!</v>
      </c>
      <c r="E630" s="310"/>
    </row>
    <row r="631" customHeight="1" spans="1:5">
      <c r="A631" s="307" t="s">
        <v>167</v>
      </c>
      <c r="B631" s="251"/>
      <c r="C631" s="289"/>
      <c r="D631" s="141" t="e">
        <f t="shared" si="9"/>
        <v>#DIV/0!</v>
      </c>
      <c r="E631" s="286"/>
    </row>
    <row r="632" customHeight="1" spans="1:5">
      <c r="A632" s="307" t="s">
        <v>168</v>
      </c>
      <c r="B632" s="251"/>
      <c r="C632" s="289"/>
      <c r="D632" s="141" t="e">
        <f t="shared" si="9"/>
        <v>#DIV/0!</v>
      </c>
      <c r="E632" s="286"/>
    </row>
    <row r="633" customHeight="1" spans="1:5">
      <c r="A633" s="307" t="s">
        <v>490</v>
      </c>
      <c r="B633" s="251"/>
      <c r="C633" s="289"/>
      <c r="D633" s="141" t="e">
        <f t="shared" si="9"/>
        <v>#DIV/0!</v>
      </c>
      <c r="E633" s="286"/>
    </row>
    <row r="634" customHeight="1" spans="1:5">
      <c r="A634" s="307" t="s">
        <v>491</v>
      </c>
      <c r="B634" s="251"/>
      <c r="C634" s="289"/>
      <c r="D634" s="141" t="e">
        <f t="shared" si="9"/>
        <v>#DIV/0!</v>
      </c>
      <c r="E634" s="286"/>
    </row>
    <row r="635" customHeight="1" spans="1:5">
      <c r="A635" s="307" t="s">
        <v>169</v>
      </c>
      <c r="B635" s="251"/>
      <c r="C635" s="289"/>
      <c r="D635" s="141" t="e">
        <f t="shared" si="9"/>
        <v>#DIV/0!</v>
      </c>
      <c r="E635" s="286"/>
    </row>
    <row r="636" customHeight="1" spans="1:5">
      <c r="A636" s="307" t="s">
        <v>492</v>
      </c>
      <c r="B636" s="251"/>
      <c r="C636" s="289"/>
      <c r="D636" s="141" t="e">
        <f t="shared" si="9"/>
        <v>#DIV/0!</v>
      </c>
      <c r="E636" s="286"/>
    </row>
    <row r="637" customHeight="1" spans="1:5">
      <c r="A637" s="190" t="s">
        <v>493</v>
      </c>
      <c r="B637" s="251">
        <v>2</v>
      </c>
      <c r="C637" s="289">
        <v>325</v>
      </c>
      <c r="D637" s="141">
        <f t="shared" si="9"/>
        <v>162.5</v>
      </c>
      <c r="E637" s="286"/>
    </row>
    <row r="638" customHeight="1" spans="1:5">
      <c r="A638" s="190" t="s">
        <v>494</v>
      </c>
      <c r="B638" s="305">
        <f>B639+B644+B657+B661+B673+B676+B680+B685+B689+B693+B696+B705+B707</f>
        <v>59420</v>
      </c>
      <c r="C638" s="285">
        <f>C639+C644+C657+C661+C673+C676+C680+C685+C689+C693+C696+C705+C707</f>
        <v>60378</v>
      </c>
      <c r="D638" s="141">
        <f t="shared" si="9"/>
        <v>1.01612251767082</v>
      </c>
      <c r="E638" s="286"/>
    </row>
    <row r="639" customHeight="1" spans="1:5">
      <c r="A639" s="190" t="s">
        <v>495</v>
      </c>
      <c r="B639" s="141">
        <f>SUM(B640:B643)</f>
        <v>2252</v>
      </c>
      <c r="C639" s="288">
        <f>SUM(C640:C643)</f>
        <v>2803</v>
      </c>
      <c r="D639" s="141">
        <f t="shared" si="9"/>
        <v>1.24467140319716</v>
      </c>
      <c r="E639" s="286"/>
    </row>
    <row r="640" customHeight="1" spans="1:5">
      <c r="A640" s="190" t="s">
        <v>42</v>
      </c>
      <c r="B640" s="251">
        <v>1735</v>
      </c>
      <c r="C640" s="289">
        <v>2673</v>
      </c>
      <c r="D640" s="141">
        <f t="shared" si="9"/>
        <v>1.54063400576369</v>
      </c>
      <c r="E640" s="286"/>
    </row>
    <row r="641" customHeight="1" spans="1:5">
      <c r="A641" s="190" t="s">
        <v>43</v>
      </c>
      <c r="B641" s="251">
        <v>197</v>
      </c>
      <c r="C641" s="289">
        <v>108</v>
      </c>
      <c r="D641" s="141">
        <f t="shared" si="9"/>
        <v>0.548223350253807</v>
      </c>
      <c r="E641" s="286"/>
    </row>
    <row r="642" customHeight="1" spans="1:5">
      <c r="A642" s="190" t="s">
        <v>44</v>
      </c>
      <c r="B642" s="251">
        <v>0</v>
      </c>
      <c r="C642" s="289"/>
      <c r="D642" s="141" t="e">
        <f t="shared" si="9"/>
        <v>#DIV/0!</v>
      </c>
      <c r="E642" s="286"/>
    </row>
    <row r="643" customHeight="1" spans="1:5">
      <c r="A643" s="190" t="s">
        <v>496</v>
      </c>
      <c r="B643" s="251">
        <v>320</v>
      </c>
      <c r="C643" s="289">
        <v>22</v>
      </c>
      <c r="D643" s="141">
        <f t="shared" si="9"/>
        <v>0.06875</v>
      </c>
      <c r="E643" s="286"/>
    </row>
    <row r="644" customHeight="1" spans="1:5">
      <c r="A644" s="190" t="s">
        <v>497</v>
      </c>
      <c r="B644" s="141">
        <f>SUM(B645:B656)</f>
        <v>944</v>
      </c>
      <c r="C644" s="288">
        <f>SUM(C645:C656)</f>
        <v>1746</v>
      </c>
      <c r="D644" s="141">
        <f t="shared" si="9"/>
        <v>1.84957627118644</v>
      </c>
      <c r="E644" s="286"/>
    </row>
    <row r="645" customHeight="1" spans="1:5">
      <c r="A645" s="190" t="s">
        <v>498</v>
      </c>
      <c r="B645" s="251">
        <v>99</v>
      </c>
      <c r="C645" s="289">
        <v>189</v>
      </c>
      <c r="D645" s="141">
        <f t="shared" si="9"/>
        <v>1.90909090909091</v>
      </c>
      <c r="E645" s="286"/>
    </row>
    <row r="646" customHeight="1" spans="1:5">
      <c r="A646" s="190" t="s">
        <v>499</v>
      </c>
      <c r="B646" s="251">
        <v>0</v>
      </c>
      <c r="C646" s="289">
        <v>22</v>
      </c>
      <c r="D646" s="141" t="e">
        <f t="shared" ref="D646:D709" si="10">C646/B646</f>
        <v>#DIV/0!</v>
      </c>
      <c r="E646" s="286"/>
    </row>
    <row r="647" customHeight="1" spans="1:5">
      <c r="A647" s="190" t="s">
        <v>500</v>
      </c>
      <c r="B647" s="251">
        <v>0</v>
      </c>
      <c r="C647" s="289"/>
      <c r="D647" s="141" t="e">
        <f t="shared" si="10"/>
        <v>#DIV/0!</v>
      </c>
      <c r="E647" s="286"/>
    </row>
    <row r="648" customHeight="1" spans="1:5">
      <c r="A648" s="190" t="s">
        <v>501</v>
      </c>
      <c r="B648" s="292">
        <v>0</v>
      </c>
      <c r="C648" s="311"/>
      <c r="D648" s="141" t="e">
        <f t="shared" si="10"/>
        <v>#DIV/0!</v>
      </c>
      <c r="E648" s="310"/>
    </row>
    <row r="649" customHeight="1" spans="1:5">
      <c r="A649" s="190" t="s">
        <v>502</v>
      </c>
      <c r="B649" s="292">
        <v>0</v>
      </c>
      <c r="C649" s="311">
        <v>355</v>
      </c>
      <c r="D649" s="141" t="e">
        <f t="shared" si="10"/>
        <v>#DIV/0!</v>
      </c>
      <c r="E649" s="310"/>
    </row>
    <row r="650" customHeight="1" spans="1:5">
      <c r="A650" s="190" t="s">
        <v>503</v>
      </c>
      <c r="B650" s="292">
        <v>30</v>
      </c>
      <c r="C650" s="311"/>
      <c r="D650" s="141">
        <f t="shared" si="10"/>
        <v>0</v>
      </c>
      <c r="E650" s="310"/>
    </row>
    <row r="651" customHeight="1" spans="1:5">
      <c r="A651" s="190" t="s">
        <v>504</v>
      </c>
      <c r="B651" s="251">
        <v>0</v>
      </c>
      <c r="C651" s="289"/>
      <c r="D651" s="141" t="e">
        <f t="shared" si="10"/>
        <v>#DIV/0!</v>
      </c>
      <c r="E651" s="286"/>
    </row>
    <row r="652" customHeight="1" spans="1:5">
      <c r="A652" s="190" t="s">
        <v>505</v>
      </c>
      <c r="B652" s="251">
        <v>0</v>
      </c>
      <c r="C652" s="289"/>
      <c r="D652" s="141" t="e">
        <f t="shared" si="10"/>
        <v>#DIV/0!</v>
      </c>
      <c r="E652" s="286"/>
    </row>
    <row r="653" customHeight="1" spans="1:5">
      <c r="A653" s="190" t="s">
        <v>506</v>
      </c>
      <c r="B653" s="251">
        <v>0</v>
      </c>
      <c r="C653" s="289"/>
      <c r="D653" s="141" t="e">
        <f t="shared" si="10"/>
        <v>#DIV/0!</v>
      </c>
      <c r="E653" s="286"/>
    </row>
    <row r="654" customHeight="1" spans="1:5">
      <c r="A654" s="190" t="s">
        <v>507</v>
      </c>
      <c r="B654" s="251">
        <v>0</v>
      </c>
      <c r="C654" s="289"/>
      <c r="D654" s="141" t="e">
        <f t="shared" si="10"/>
        <v>#DIV/0!</v>
      </c>
      <c r="E654" s="286"/>
    </row>
    <row r="655" customHeight="1" spans="1:5">
      <c r="A655" s="190" t="s">
        <v>508</v>
      </c>
      <c r="B655" s="251">
        <v>0</v>
      </c>
      <c r="C655" s="289"/>
      <c r="D655" s="141" t="e">
        <f t="shared" si="10"/>
        <v>#DIV/0!</v>
      </c>
      <c r="E655" s="286"/>
    </row>
    <row r="656" customHeight="1" spans="1:5">
      <c r="A656" s="190" t="s">
        <v>509</v>
      </c>
      <c r="B656" s="251">
        <v>815</v>
      </c>
      <c r="C656" s="289">
        <v>1180</v>
      </c>
      <c r="D656" s="141">
        <f t="shared" si="10"/>
        <v>1.4478527607362</v>
      </c>
      <c r="E656" s="286"/>
    </row>
    <row r="657" customHeight="1" spans="1:5">
      <c r="A657" s="190" t="s">
        <v>510</v>
      </c>
      <c r="B657" s="308">
        <f>SUM(B658:B660)</f>
        <v>7326</v>
      </c>
      <c r="C657" s="309">
        <f>SUM(C658:C660)</f>
        <v>3973</v>
      </c>
      <c r="D657" s="141">
        <f t="shared" si="10"/>
        <v>0.542315042315042</v>
      </c>
      <c r="E657" s="310"/>
    </row>
    <row r="658" customHeight="1" spans="1:5">
      <c r="A658" s="190" t="s">
        <v>511</v>
      </c>
      <c r="B658" s="292"/>
      <c r="C658" s="311">
        <v>5</v>
      </c>
      <c r="D658" s="141" t="e">
        <f t="shared" si="10"/>
        <v>#DIV/0!</v>
      </c>
      <c r="E658" s="310"/>
    </row>
    <row r="659" customHeight="1" spans="1:5">
      <c r="A659" s="190" t="s">
        <v>512</v>
      </c>
      <c r="B659" s="292">
        <v>2190</v>
      </c>
      <c r="C659" s="311">
        <v>298</v>
      </c>
      <c r="D659" s="141">
        <f t="shared" si="10"/>
        <v>0.136073059360731</v>
      </c>
      <c r="E659" s="310"/>
    </row>
    <row r="660" customHeight="1" spans="1:5">
      <c r="A660" s="190" t="s">
        <v>513</v>
      </c>
      <c r="B660" s="292">
        <v>5136</v>
      </c>
      <c r="C660" s="311">
        <v>3670</v>
      </c>
      <c r="D660" s="141">
        <f t="shared" si="10"/>
        <v>0.714563862928349</v>
      </c>
      <c r="E660" s="310"/>
    </row>
    <row r="661" customHeight="1" spans="1:5">
      <c r="A661" s="190" t="s">
        <v>514</v>
      </c>
      <c r="B661" s="308">
        <f>SUM(B662:B672)</f>
        <v>8457</v>
      </c>
      <c r="C661" s="309">
        <f>SUM(C662:C672)</f>
        <v>7192</v>
      </c>
      <c r="D661" s="141">
        <f t="shared" si="10"/>
        <v>0.850419770604233</v>
      </c>
      <c r="E661" s="310"/>
    </row>
    <row r="662" customHeight="1" spans="1:5">
      <c r="A662" s="190" t="s">
        <v>515</v>
      </c>
      <c r="B662" s="292">
        <v>647</v>
      </c>
      <c r="C662" s="311">
        <v>803</v>
      </c>
      <c r="D662" s="141">
        <f t="shared" si="10"/>
        <v>1.24111282843895</v>
      </c>
      <c r="E662" s="310"/>
    </row>
    <row r="663" customHeight="1" spans="1:5">
      <c r="A663" s="190" t="s">
        <v>516</v>
      </c>
      <c r="B663" s="292">
        <v>210</v>
      </c>
      <c r="C663" s="311">
        <v>281</v>
      </c>
      <c r="D663" s="141">
        <f t="shared" si="10"/>
        <v>1.33809523809524</v>
      </c>
      <c r="E663" s="310"/>
    </row>
    <row r="664" customHeight="1" spans="1:5">
      <c r="A664" s="190" t="s">
        <v>517</v>
      </c>
      <c r="B664" s="292">
        <v>553</v>
      </c>
      <c r="C664" s="311">
        <v>886</v>
      </c>
      <c r="D664" s="141">
        <f t="shared" si="10"/>
        <v>1.60216998191682</v>
      </c>
      <c r="E664" s="310"/>
    </row>
    <row r="665" customHeight="1" spans="1:5">
      <c r="A665" s="190" t="s">
        <v>518</v>
      </c>
      <c r="B665" s="292">
        <v>0</v>
      </c>
      <c r="C665" s="311"/>
      <c r="D665" s="141" t="e">
        <f t="shared" si="10"/>
        <v>#DIV/0!</v>
      </c>
      <c r="E665" s="310"/>
    </row>
    <row r="666" customHeight="1" spans="1:5">
      <c r="A666" s="190" t="s">
        <v>519</v>
      </c>
      <c r="B666" s="251">
        <v>0</v>
      </c>
      <c r="C666" s="289"/>
      <c r="D666" s="141" t="e">
        <f t="shared" si="10"/>
        <v>#DIV/0!</v>
      </c>
      <c r="E666" s="286"/>
    </row>
    <row r="667" customHeight="1" spans="1:5">
      <c r="A667" s="190" t="s">
        <v>520</v>
      </c>
      <c r="B667" s="251">
        <v>0</v>
      </c>
      <c r="C667" s="289"/>
      <c r="D667" s="141" t="e">
        <f t="shared" si="10"/>
        <v>#DIV/0!</v>
      </c>
      <c r="E667" s="286"/>
    </row>
    <row r="668" customHeight="1" spans="1:5">
      <c r="A668" s="190" t="s">
        <v>521</v>
      </c>
      <c r="B668" s="251">
        <v>5</v>
      </c>
      <c r="C668" s="289"/>
      <c r="D668" s="141">
        <f t="shared" si="10"/>
        <v>0</v>
      </c>
      <c r="E668" s="286"/>
    </row>
    <row r="669" customHeight="1" spans="1:5">
      <c r="A669" s="190" t="s">
        <v>522</v>
      </c>
      <c r="B669" s="251">
        <v>6218</v>
      </c>
      <c r="C669" s="289">
        <v>4151</v>
      </c>
      <c r="D669" s="141">
        <f t="shared" si="10"/>
        <v>0.667577999356706</v>
      </c>
      <c r="E669" s="286"/>
    </row>
    <row r="670" customHeight="1" spans="1:5">
      <c r="A670" s="190" t="s">
        <v>523</v>
      </c>
      <c r="B670" s="251">
        <v>759</v>
      </c>
      <c r="C670" s="289">
        <v>1070</v>
      </c>
      <c r="D670" s="141">
        <f t="shared" si="10"/>
        <v>1.40974967061924</v>
      </c>
      <c r="E670" s="286"/>
    </row>
    <row r="671" customHeight="1" spans="1:5">
      <c r="A671" s="190" t="s">
        <v>524</v>
      </c>
      <c r="B671" s="251">
        <v>8</v>
      </c>
      <c r="C671" s="289"/>
      <c r="D671" s="141">
        <f t="shared" si="10"/>
        <v>0</v>
      </c>
      <c r="E671" s="286"/>
    </row>
    <row r="672" customHeight="1" spans="1:5">
      <c r="A672" s="190" t="s">
        <v>525</v>
      </c>
      <c r="B672" s="251">
        <v>57</v>
      </c>
      <c r="C672" s="289">
        <v>1</v>
      </c>
      <c r="D672" s="141">
        <f t="shared" si="10"/>
        <v>0.0175438596491228</v>
      </c>
      <c r="E672" s="286"/>
    </row>
    <row r="673" customHeight="1" spans="1:5">
      <c r="A673" s="190" t="s">
        <v>526</v>
      </c>
      <c r="B673" s="141">
        <f>SUM(B674:B675)</f>
        <v>28</v>
      </c>
      <c r="C673" s="288">
        <f>SUM(C674:C675)</f>
        <v>58</v>
      </c>
      <c r="D673" s="141">
        <f t="shared" si="10"/>
        <v>2.07142857142857</v>
      </c>
      <c r="E673" s="286"/>
    </row>
    <row r="674" customHeight="1" spans="1:5">
      <c r="A674" s="190" t="s">
        <v>527</v>
      </c>
      <c r="B674" s="251">
        <v>28</v>
      </c>
      <c r="C674" s="289">
        <v>58</v>
      </c>
      <c r="D674" s="141">
        <f t="shared" si="10"/>
        <v>2.07142857142857</v>
      </c>
      <c r="E674" s="286"/>
    </row>
    <row r="675" customHeight="1" spans="1:5">
      <c r="A675" s="190" t="s">
        <v>528</v>
      </c>
      <c r="B675" s="251"/>
      <c r="C675" s="289"/>
      <c r="D675" s="141" t="e">
        <f t="shared" si="10"/>
        <v>#DIV/0!</v>
      </c>
      <c r="E675" s="286"/>
    </row>
    <row r="676" customHeight="1" spans="1:5">
      <c r="A676" s="190" t="s">
        <v>529</v>
      </c>
      <c r="B676" s="141">
        <f>SUM(B677:B679)</f>
        <v>2075</v>
      </c>
      <c r="C676" s="288">
        <f>SUM(C677:C679)</f>
        <v>1918</v>
      </c>
      <c r="D676" s="141">
        <f t="shared" si="10"/>
        <v>0.92433734939759</v>
      </c>
      <c r="E676" s="286"/>
    </row>
    <row r="677" customHeight="1" spans="1:5">
      <c r="A677" s="190" t="s">
        <v>530</v>
      </c>
      <c r="B677" s="251">
        <v>381</v>
      </c>
      <c r="C677" s="289"/>
      <c r="D677" s="141">
        <f t="shared" si="10"/>
        <v>0</v>
      </c>
      <c r="E677" s="286"/>
    </row>
    <row r="678" customHeight="1" spans="1:5">
      <c r="A678" s="190" t="s">
        <v>531</v>
      </c>
      <c r="B678" s="251">
        <v>1396</v>
      </c>
      <c r="C678" s="289">
        <v>455</v>
      </c>
      <c r="D678" s="141">
        <f t="shared" si="10"/>
        <v>0.325931232091691</v>
      </c>
      <c r="E678" s="286"/>
    </row>
    <row r="679" customHeight="1" spans="1:5">
      <c r="A679" s="190" t="s">
        <v>532</v>
      </c>
      <c r="B679" s="251">
        <v>298</v>
      </c>
      <c r="C679" s="289">
        <v>1463</v>
      </c>
      <c r="D679" s="141">
        <f t="shared" si="10"/>
        <v>4.90939597315436</v>
      </c>
      <c r="E679" s="286"/>
    </row>
    <row r="680" customHeight="1" spans="1:5">
      <c r="A680" s="190" t="s">
        <v>533</v>
      </c>
      <c r="B680" s="141">
        <f>SUM(B681:B684)</f>
        <v>111</v>
      </c>
      <c r="C680" s="288">
        <f>SUM(C681:C684)</f>
        <v>36</v>
      </c>
      <c r="D680" s="141">
        <f t="shared" si="10"/>
        <v>0.324324324324324</v>
      </c>
      <c r="E680" s="286"/>
    </row>
    <row r="681" customHeight="1" spans="1:5">
      <c r="A681" s="190" t="s">
        <v>534</v>
      </c>
      <c r="B681" s="251">
        <v>111</v>
      </c>
      <c r="C681" s="289">
        <v>26</v>
      </c>
      <c r="D681" s="141">
        <f t="shared" si="10"/>
        <v>0.234234234234234</v>
      </c>
      <c r="E681" s="286"/>
    </row>
    <row r="682" customHeight="1" spans="1:5">
      <c r="A682" s="190" t="s">
        <v>535</v>
      </c>
      <c r="B682" s="251"/>
      <c r="C682" s="289">
        <v>10</v>
      </c>
      <c r="D682" s="141" t="e">
        <f t="shared" si="10"/>
        <v>#DIV/0!</v>
      </c>
      <c r="E682" s="286"/>
    </row>
    <row r="683" customHeight="1" spans="1:5">
      <c r="A683" s="190" t="s">
        <v>536</v>
      </c>
      <c r="B683" s="251"/>
      <c r="C683" s="289"/>
      <c r="D683" s="141" t="e">
        <f t="shared" si="10"/>
        <v>#DIV/0!</v>
      </c>
      <c r="E683" s="286"/>
    </row>
    <row r="684" customHeight="1" spans="1:5">
      <c r="A684" s="190" t="s">
        <v>537</v>
      </c>
      <c r="B684" s="251"/>
      <c r="C684" s="289"/>
      <c r="D684" s="141" t="e">
        <f t="shared" si="10"/>
        <v>#DIV/0!</v>
      </c>
      <c r="E684" s="286"/>
    </row>
    <row r="685" customHeight="1" spans="1:5">
      <c r="A685" s="190" t="s">
        <v>538</v>
      </c>
      <c r="B685" s="141">
        <f>SUM(B686:B688)</f>
        <v>37404</v>
      </c>
      <c r="C685" s="288">
        <f>SUM(C686:C688)</f>
        <v>42201</v>
      </c>
      <c r="D685" s="141">
        <f t="shared" si="10"/>
        <v>1.12824831568816</v>
      </c>
      <c r="E685" s="286"/>
    </row>
    <row r="686" customHeight="1" spans="1:5">
      <c r="A686" s="190" t="s">
        <v>539</v>
      </c>
      <c r="B686" s="251">
        <v>117</v>
      </c>
      <c r="C686" s="289">
        <v>2468</v>
      </c>
      <c r="D686" s="141">
        <f t="shared" si="10"/>
        <v>21.0940170940171</v>
      </c>
      <c r="E686" s="286"/>
    </row>
    <row r="687" customHeight="1" spans="1:5">
      <c r="A687" s="190" t="s">
        <v>540</v>
      </c>
      <c r="B687" s="251">
        <v>36918</v>
      </c>
      <c r="C687" s="289">
        <v>1656</v>
      </c>
      <c r="D687" s="141">
        <f t="shared" si="10"/>
        <v>0.0448561677230619</v>
      </c>
      <c r="E687" s="286"/>
    </row>
    <row r="688" customHeight="1" spans="1:5">
      <c r="A688" s="190" t="s">
        <v>541</v>
      </c>
      <c r="B688" s="251">
        <v>369</v>
      </c>
      <c r="C688" s="289">
        <v>38077</v>
      </c>
      <c r="D688" s="141">
        <f t="shared" si="10"/>
        <v>103.189701897019</v>
      </c>
      <c r="E688" s="286"/>
    </row>
    <row r="689" customHeight="1" spans="1:5">
      <c r="A689" s="190" t="s">
        <v>542</v>
      </c>
      <c r="B689" s="141">
        <f>SUM(B690:B692)</f>
        <v>594</v>
      </c>
      <c r="C689" s="288">
        <f>SUM(C690:C692)</f>
        <v>9</v>
      </c>
      <c r="D689" s="141">
        <f t="shared" si="10"/>
        <v>0.0151515151515152</v>
      </c>
      <c r="E689" s="286"/>
    </row>
    <row r="690" customHeight="1" spans="1:5">
      <c r="A690" s="190" t="s">
        <v>543</v>
      </c>
      <c r="B690" s="251">
        <v>583</v>
      </c>
      <c r="C690" s="289"/>
      <c r="D690" s="141">
        <f t="shared" si="10"/>
        <v>0</v>
      </c>
      <c r="E690" s="286"/>
    </row>
    <row r="691" customHeight="1" spans="1:5">
      <c r="A691" s="190" t="s">
        <v>544</v>
      </c>
      <c r="B691" s="251">
        <v>0</v>
      </c>
      <c r="C691" s="289">
        <v>9</v>
      </c>
      <c r="D691" s="141" t="e">
        <f t="shared" si="10"/>
        <v>#DIV/0!</v>
      </c>
      <c r="E691" s="286"/>
    </row>
    <row r="692" customHeight="1" spans="1:5">
      <c r="A692" s="190" t="s">
        <v>545</v>
      </c>
      <c r="B692" s="251">
        <v>11</v>
      </c>
      <c r="C692" s="289"/>
      <c r="D692" s="141">
        <f t="shared" si="10"/>
        <v>0</v>
      </c>
      <c r="E692" s="286"/>
    </row>
    <row r="693" customHeight="1" spans="1:5">
      <c r="A693" s="190" t="s">
        <v>546</v>
      </c>
      <c r="B693" s="141">
        <f>SUM(B694:B695)</f>
        <v>22</v>
      </c>
      <c r="C693" s="288">
        <f>SUM(C694:C695)</f>
        <v>276</v>
      </c>
      <c r="D693" s="141">
        <f t="shared" si="10"/>
        <v>12.5454545454545</v>
      </c>
      <c r="E693" s="286"/>
    </row>
    <row r="694" customHeight="1" spans="1:5">
      <c r="A694" s="190" t="s">
        <v>547</v>
      </c>
      <c r="B694" s="251">
        <v>22</v>
      </c>
      <c r="C694" s="289">
        <v>276</v>
      </c>
      <c r="D694" s="141">
        <f t="shared" si="10"/>
        <v>12.5454545454545</v>
      </c>
      <c r="E694" s="286"/>
    </row>
    <row r="695" customHeight="1" spans="1:5">
      <c r="A695" s="190" t="s">
        <v>548</v>
      </c>
      <c r="B695" s="251"/>
      <c r="C695" s="289"/>
      <c r="D695" s="141" t="e">
        <f t="shared" si="10"/>
        <v>#DIV/0!</v>
      </c>
      <c r="E695" s="286"/>
    </row>
    <row r="696" customHeight="1" spans="1:5">
      <c r="A696" s="307" t="s">
        <v>549</v>
      </c>
      <c r="B696" s="141">
        <f>SUM(B697:B704)</f>
        <v>0</v>
      </c>
      <c r="C696" s="288">
        <f>SUM(C697:C704)</f>
        <v>0</v>
      </c>
      <c r="D696" s="141" t="e">
        <f t="shared" si="10"/>
        <v>#DIV/0!</v>
      </c>
      <c r="E696" s="286"/>
    </row>
    <row r="697" customHeight="1" spans="1:5">
      <c r="A697" s="307" t="s">
        <v>166</v>
      </c>
      <c r="B697" s="251"/>
      <c r="C697" s="289"/>
      <c r="D697" s="141" t="e">
        <f t="shared" si="10"/>
        <v>#DIV/0!</v>
      </c>
      <c r="E697" s="286"/>
    </row>
    <row r="698" customHeight="1" spans="1:5">
      <c r="A698" s="307" t="s">
        <v>167</v>
      </c>
      <c r="B698" s="251"/>
      <c r="C698" s="289"/>
      <c r="D698" s="141" t="e">
        <f t="shared" si="10"/>
        <v>#DIV/0!</v>
      </c>
      <c r="E698" s="286"/>
    </row>
    <row r="699" customHeight="1" spans="1:5">
      <c r="A699" s="307" t="s">
        <v>168</v>
      </c>
      <c r="B699" s="251"/>
      <c r="C699" s="289"/>
      <c r="D699" s="141" t="e">
        <f t="shared" si="10"/>
        <v>#DIV/0!</v>
      </c>
      <c r="E699" s="286"/>
    </row>
    <row r="700" customHeight="1" spans="1:5">
      <c r="A700" s="307" t="s">
        <v>176</v>
      </c>
      <c r="B700" s="251"/>
      <c r="C700" s="289"/>
      <c r="D700" s="141" t="e">
        <f t="shared" si="10"/>
        <v>#DIV/0!</v>
      </c>
      <c r="E700" s="286"/>
    </row>
    <row r="701" customHeight="1" spans="1:5">
      <c r="A701" s="307" t="s">
        <v>550</v>
      </c>
      <c r="B701" s="251"/>
      <c r="C701" s="289"/>
      <c r="D701" s="141" t="e">
        <f t="shared" si="10"/>
        <v>#DIV/0!</v>
      </c>
      <c r="E701" s="286"/>
    </row>
    <row r="702" customHeight="1" spans="1:5">
      <c r="A702" s="307" t="s">
        <v>551</v>
      </c>
      <c r="B702" s="251"/>
      <c r="C702" s="289"/>
      <c r="D702" s="141" t="e">
        <f t="shared" si="10"/>
        <v>#DIV/0!</v>
      </c>
      <c r="E702" s="286"/>
    </row>
    <row r="703" customHeight="1" spans="1:5">
      <c r="A703" s="307" t="s">
        <v>169</v>
      </c>
      <c r="B703" s="251"/>
      <c r="C703" s="289"/>
      <c r="D703" s="141" t="e">
        <f t="shared" si="10"/>
        <v>#DIV/0!</v>
      </c>
      <c r="E703" s="286"/>
    </row>
    <row r="704" customHeight="1" spans="1:5">
      <c r="A704" s="307" t="s">
        <v>552</v>
      </c>
      <c r="B704" s="251"/>
      <c r="C704" s="289"/>
      <c r="D704" s="141" t="e">
        <f t="shared" si="10"/>
        <v>#DIV/0!</v>
      </c>
      <c r="E704" s="286"/>
    </row>
    <row r="705" customHeight="1" spans="1:5">
      <c r="A705" s="307" t="s">
        <v>553</v>
      </c>
      <c r="B705" s="141">
        <f>B706</f>
        <v>1</v>
      </c>
      <c r="C705" s="288">
        <f>C706</f>
        <v>0</v>
      </c>
      <c r="D705" s="141">
        <f t="shared" si="10"/>
        <v>0</v>
      </c>
      <c r="E705" s="286"/>
    </row>
    <row r="706" customHeight="1" spans="1:5">
      <c r="A706" s="307" t="s">
        <v>554</v>
      </c>
      <c r="B706" s="251">
        <v>1</v>
      </c>
      <c r="C706" s="289"/>
      <c r="D706" s="141">
        <f t="shared" si="10"/>
        <v>0</v>
      </c>
      <c r="E706" s="286"/>
    </row>
    <row r="707" customHeight="1" spans="1:5">
      <c r="A707" s="313" t="s">
        <v>555</v>
      </c>
      <c r="B707" s="141">
        <f>B708</f>
        <v>206</v>
      </c>
      <c r="C707" s="288">
        <f>C708</f>
        <v>166</v>
      </c>
      <c r="D707" s="141">
        <f t="shared" si="10"/>
        <v>0.805825242718447</v>
      </c>
      <c r="E707" s="286"/>
    </row>
    <row r="708" customHeight="1" spans="1:5">
      <c r="A708" s="313" t="s">
        <v>556</v>
      </c>
      <c r="B708" s="251">
        <v>206</v>
      </c>
      <c r="C708" s="289">
        <v>166</v>
      </c>
      <c r="D708" s="141">
        <f t="shared" si="10"/>
        <v>0.805825242718447</v>
      </c>
      <c r="E708" s="286"/>
    </row>
    <row r="709" customHeight="1" spans="1:5">
      <c r="A709" s="314" t="s">
        <v>557</v>
      </c>
      <c r="B709" s="305">
        <f>B710+B719+B723+B731+B737+B744+B750+B753+B758+B756+B757+B764+B765+B781+B766</f>
        <v>8422</v>
      </c>
      <c r="C709" s="285">
        <f>C710+C719+C723+C731+C737+C744+C750+C753+C758+C756+C757+C764+C765+C781+C766</f>
        <v>5358</v>
      </c>
      <c r="D709" s="141">
        <f t="shared" si="10"/>
        <v>0.636190928520541</v>
      </c>
      <c r="E709" s="286"/>
    </row>
    <row r="710" customHeight="1" spans="1:5">
      <c r="A710" s="314" t="s">
        <v>558</v>
      </c>
      <c r="B710" s="141">
        <f>SUM(B711:B718)</f>
        <v>2572</v>
      </c>
      <c r="C710" s="288">
        <f>SUM(C711:C718)</f>
        <v>564</v>
      </c>
      <c r="D710" s="141">
        <f t="shared" ref="D710:D773" si="11">C710/B710</f>
        <v>0.219284603421462</v>
      </c>
      <c r="E710" s="286"/>
    </row>
    <row r="711" customHeight="1" spans="1:5">
      <c r="A711" s="314" t="s">
        <v>42</v>
      </c>
      <c r="B711" s="251">
        <v>602</v>
      </c>
      <c r="C711" s="289">
        <v>541</v>
      </c>
      <c r="D711" s="141">
        <f t="shared" si="11"/>
        <v>0.898671096345515</v>
      </c>
      <c r="E711" s="286"/>
    </row>
    <row r="712" customHeight="1" spans="1:5">
      <c r="A712" s="314" t="s">
        <v>43</v>
      </c>
      <c r="B712" s="251">
        <v>107</v>
      </c>
      <c r="C712" s="289">
        <v>5</v>
      </c>
      <c r="D712" s="141">
        <f t="shared" si="11"/>
        <v>0.0467289719626168</v>
      </c>
      <c r="E712" s="286"/>
    </row>
    <row r="713" customHeight="1" spans="1:5">
      <c r="A713" s="314" t="s">
        <v>44</v>
      </c>
      <c r="B713" s="251">
        <v>0</v>
      </c>
      <c r="C713" s="289"/>
      <c r="D713" s="141" t="e">
        <f t="shared" si="11"/>
        <v>#DIV/0!</v>
      </c>
      <c r="E713" s="286"/>
    </row>
    <row r="714" customHeight="1" spans="1:5">
      <c r="A714" s="314" t="s">
        <v>559</v>
      </c>
      <c r="B714" s="251">
        <v>0</v>
      </c>
      <c r="C714" s="289"/>
      <c r="D714" s="141" t="e">
        <f t="shared" si="11"/>
        <v>#DIV/0!</v>
      </c>
      <c r="E714" s="286"/>
    </row>
    <row r="715" customHeight="1" spans="1:5">
      <c r="A715" s="314" t="s">
        <v>560</v>
      </c>
      <c r="B715" s="251">
        <v>0</v>
      </c>
      <c r="C715" s="289"/>
      <c r="D715" s="141" t="e">
        <f t="shared" si="11"/>
        <v>#DIV/0!</v>
      </c>
      <c r="E715" s="286"/>
    </row>
    <row r="716" customHeight="1" spans="1:5">
      <c r="A716" s="314" t="s">
        <v>561</v>
      </c>
      <c r="B716" s="251">
        <v>0</v>
      </c>
      <c r="C716" s="289"/>
      <c r="D716" s="141" t="e">
        <f t="shared" si="11"/>
        <v>#DIV/0!</v>
      </c>
      <c r="E716" s="286"/>
    </row>
    <row r="717" customHeight="1" spans="1:5">
      <c r="A717" s="314" t="s">
        <v>562</v>
      </c>
      <c r="B717" s="251">
        <v>0</v>
      </c>
      <c r="C717" s="289"/>
      <c r="D717" s="141" t="e">
        <f t="shared" si="11"/>
        <v>#DIV/0!</v>
      </c>
      <c r="E717" s="286"/>
    </row>
    <row r="718" customHeight="1" spans="1:5">
      <c r="A718" s="314" t="s">
        <v>563</v>
      </c>
      <c r="B718" s="251">
        <v>1863</v>
      </c>
      <c r="C718" s="289">
        <v>18</v>
      </c>
      <c r="D718" s="141">
        <f t="shared" si="11"/>
        <v>0.00966183574879227</v>
      </c>
      <c r="E718" s="286"/>
    </row>
    <row r="719" customHeight="1" spans="1:5">
      <c r="A719" s="314" t="s">
        <v>564</v>
      </c>
      <c r="B719" s="308">
        <f>SUM(B720:B722)</f>
        <v>8</v>
      </c>
      <c r="C719" s="309">
        <f>SUM(C720:C722)</f>
        <v>0</v>
      </c>
      <c r="D719" s="141">
        <f t="shared" si="11"/>
        <v>0</v>
      </c>
      <c r="E719" s="310"/>
    </row>
    <row r="720" customHeight="1" spans="1:5">
      <c r="A720" s="314" t="s">
        <v>565</v>
      </c>
      <c r="B720" s="292">
        <v>8</v>
      </c>
      <c r="C720" s="311"/>
      <c r="D720" s="141">
        <f t="shared" si="11"/>
        <v>0</v>
      </c>
      <c r="E720" s="310"/>
    </row>
    <row r="721" customHeight="1" spans="1:5">
      <c r="A721" s="314" t="s">
        <v>566</v>
      </c>
      <c r="B721" s="292"/>
      <c r="C721" s="311"/>
      <c r="D721" s="141" t="e">
        <f t="shared" si="11"/>
        <v>#DIV/0!</v>
      </c>
      <c r="E721" s="310"/>
    </row>
    <row r="722" customHeight="1" spans="1:5">
      <c r="A722" s="314" t="s">
        <v>567</v>
      </c>
      <c r="B722" s="292"/>
      <c r="C722" s="311"/>
      <c r="D722" s="141" t="e">
        <f t="shared" si="11"/>
        <v>#DIV/0!</v>
      </c>
      <c r="E722" s="310"/>
    </row>
    <row r="723" customHeight="1" spans="1:5">
      <c r="A723" s="314" t="s">
        <v>568</v>
      </c>
      <c r="B723" s="308">
        <f>SUM(B724:B730)</f>
        <v>2893</v>
      </c>
      <c r="C723" s="309">
        <f>SUM(C724:C730)</f>
        <v>917</v>
      </c>
      <c r="D723" s="141">
        <f t="shared" si="11"/>
        <v>0.316972001382648</v>
      </c>
      <c r="E723" s="310"/>
    </row>
    <row r="724" customHeight="1" spans="1:5">
      <c r="A724" s="314" t="s">
        <v>569</v>
      </c>
      <c r="B724" s="292">
        <v>45</v>
      </c>
      <c r="C724" s="311"/>
      <c r="D724" s="141">
        <f t="shared" si="11"/>
        <v>0</v>
      </c>
      <c r="E724" s="310"/>
    </row>
    <row r="725" customHeight="1" spans="1:5">
      <c r="A725" s="314" t="s">
        <v>570</v>
      </c>
      <c r="B725" s="292">
        <v>1685</v>
      </c>
      <c r="C725" s="311">
        <v>629</v>
      </c>
      <c r="D725" s="141">
        <f t="shared" si="11"/>
        <v>0.373293768545994</v>
      </c>
      <c r="E725" s="310"/>
    </row>
    <row r="726" customHeight="1" spans="1:5">
      <c r="A726" s="314" t="s">
        <v>571</v>
      </c>
      <c r="B726" s="292">
        <v>0</v>
      </c>
      <c r="C726" s="311"/>
      <c r="D726" s="141" t="e">
        <f t="shared" si="11"/>
        <v>#DIV/0!</v>
      </c>
      <c r="E726" s="310"/>
    </row>
    <row r="727" customHeight="1" spans="1:5">
      <c r="A727" s="314" t="s">
        <v>572</v>
      </c>
      <c r="B727" s="292">
        <v>0</v>
      </c>
      <c r="C727" s="311"/>
      <c r="D727" s="141" t="e">
        <f t="shared" si="11"/>
        <v>#DIV/0!</v>
      </c>
      <c r="E727" s="310"/>
    </row>
    <row r="728" customHeight="1" spans="1:5">
      <c r="A728" s="314" t="s">
        <v>573</v>
      </c>
      <c r="B728" s="292">
        <v>0</v>
      </c>
      <c r="C728" s="311"/>
      <c r="D728" s="141" t="e">
        <f t="shared" si="11"/>
        <v>#DIV/0!</v>
      </c>
      <c r="E728" s="310"/>
    </row>
    <row r="729" customHeight="1" spans="1:5">
      <c r="A729" s="314" t="s">
        <v>574</v>
      </c>
      <c r="B729" s="292">
        <v>0</v>
      </c>
      <c r="C729" s="311"/>
      <c r="D729" s="141" t="e">
        <f t="shared" si="11"/>
        <v>#DIV/0!</v>
      </c>
      <c r="E729" s="310"/>
    </row>
    <row r="730" customHeight="1" spans="1:5">
      <c r="A730" s="314" t="s">
        <v>575</v>
      </c>
      <c r="B730" s="292">
        <v>1163</v>
      </c>
      <c r="C730" s="311">
        <v>288</v>
      </c>
      <c r="D730" s="141">
        <f t="shared" si="11"/>
        <v>0.247635425623388</v>
      </c>
      <c r="E730" s="310"/>
    </row>
    <row r="731" customHeight="1" spans="1:5">
      <c r="A731" s="314" t="s">
        <v>576</v>
      </c>
      <c r="B731" s="308">
        <f>SUM(B732:B736)</f>
        <v>1004</v>
      </c>
      <c r="C731" s="309">
        <f>SUM(C732:C736)</f>
        <v>69</v>
      </c>
      <c r="D731" s="141">
        <f t="shared" si="11"/>
        <v>0.0687250996015936</v>
      </c>
      <c r="E731" s="310"/>
    </row>
    <row r="732" customHeight="1" spans="1:5">
      <c r="A732" s="314" t="s">
        <v>577</v>
      </c>
      <c r="B732" s="292"/>
      <c r="C732" s="311"/>
      <c r="D732" s="141" t="e">
        <f t="shared" si="11"/>
        <v>#DIV/0!</v>
      </c>
      <c r="E732" s="310"/>
    </row>
    <row r="733" customHeight="1" spans="1:5">
      <c r="A733" s="314" t="s">
        <v>578</v>
      </c>
      <c r="B733" s="292">
        <v>1004</v>
      </c>
      <c r="C733" s="311">
        <v>69</v>
      </c>
      <c r="D733" s="141">
        <f t="shared" si="11"/>
        <v>0.0687250996015936</v>
      </c>
      <c r="E733" s="310"/>
    </row>
    <row r="734" customHeight="1" spans="1:5">
      <c r="A734" s="314" t="s">
        <v>579</v>
      </c>
      <c r="B734" s="292"/>
      <c r="C734" s="311"/>
      <c r="D734" s="141" t="e">
        <f t="shared" si="11"/>
        <v>#DIV/0!</v>
      </c>
      <c r="E734" s="310"/>
    </row>
    <row r="735" customHeight="1" spans="1:5">
      <c r="A735" s="314" t="s">
        <v>580</v>
      </c>
      <c r="B735" s="292"/>
      <c r="C735" s="311"/>
      <c r="D735" s="141" t="e">
        <f t="shared" si="11"/>
        <v>#DIV/0!</v>
      </c>
      <c r="E735" s="310"/>
    </row>
    <row r="736" customHeight="1" spans="1:5">
      <c r="A736" s="314" t="s">
        <v>581</v>
      </c>
      <c r="B736" s="292"/>
      <c r="C736" s="311"/>
      <c r="D736" s="141" t="e">
        <f t="shared" si="11"/>
        <v>#DIV/0!</v>
      </c>
      <c r="E736" s="310"/>
    </row>
    <row r="737" customHeight="1" spans="1:5">
      <c r="A737" s="314" t="s">
        <v>582</v>
      </c>
      <c r="B737" s="141">
        <f>SUM(B738:B743)</f>
        <v>194</v>
      </c>
      <c r="C737" s="288">
        <f>SUM(C738:C743)</f>
        <v>630</v>
      </c>
      <c r="D737" s="141">
        <f t="shared" si="11"/>
        <v>3.24742268041237</v>
      </c>
      <c r="E737" s="286"/>
    </row>
    <row r="738" customHeight="1" spans="1:5">
      <c r="A738" s="314" t="s">
        <v>583</v>
      </c>
      <c r="B738" s="251">
        <v>194</v>
      </c>
      <c r="C738" s="289">
        <v>268</v>
      </c>
      <c r="D738" s="141">
        <f t="shared" si="11"/>
        <v>1.38144329896907</v>
      </c>
      <c r="E738" s="286"/>
    </row>
    <row r="739" customHeight="1" spans="1:5">
      <c r="A739" s="314" t="s">
        <v>584</v>
      </c>
      <c r="B739" s="251"/>
      <c r="C739" s="289"/>
      <c r="D739" s="141" t="e">
        <f t="shared" si="11"/>
        <v>#DIV/0!</v>
      </c>
      <c r="E739" s="286"/>
    </row>
    <row r="740" customHeight="1" spans="1:5">
      <c r="A740" s="314" t="s">
        <v>585</v>
      </c>
      <c r="B740" s="251"/>
      <c r="C740" s="289"/>
      <c r="D740" s="141" t="e">
        <f t="shared" si="11"/>
        <v>#DIV/0!</v>
      </c>
      <c r="E740" s="286"/>
    </row>
    <row r="741" customHeight="1" spans="1:5">
      <c r="A741" s="314" t="s">
        <v>586</v>
      </c>
      <c r="B741" s="251"/>
      <c r="C741" s="289"/>
      <c r="D741" s="141" t="e">
        <f t="shared" si="11"/>
        <v>#DIV/0!</v>
      </c>
      <c r="E741" s="286"/>
    </row>
    <row r="742" customHeight="1" spans="1:5">
      <c r="A742" s="314" t="s">
        <v>587</v>
      </c>
      <c r="B742" s="251"/>
      <c r="C742" s="289"/>
      <c r="D742" s="141" t="e">
        <f t="shared" si="11"/>
        <v>#DIV/0!</v>
      </c>
      <c r="E742" s="286"/>
    </row>
    <row r="743" customHeight="1" spans="1:5">
      <c r="A743" s="314" t="s">
        <v>588</v>
      </c>
      <c r="B743" s="251"/>
      <c r="C743" s="289">
        <v>362</v>
      </c>
      <c r="D743" s="141" t="e">
        <f t="shared" si="11"/>
        <v>#DIV/0!</v>
      </c>
      <c r="E743" s="286"/>
    </row>
    <row r="744" customHeight="1" spans="1:5">
      <c r="A744" s="314" t="s">
        <v>589</v>
      </c>
      <c r="B744" s="141">
        <f>SUM(B745:B749)</f>
        <v>180</v>
      </c>
      <c r="C744" s="288">
        <f>SUM(C745:C749)</f>
        <v>876</v>
      </c>
      <c r="D744" s="141">
        <f t="shared" si="11"/>
        <v>4.86666666666667</v>
      </c>
      <c r="E744" s="286"/>
    </row>
    <row r="745" customHeight="1" spans="1:5">
      <c r="A745" s="314" t="s">
        <v>590</v>
      </c>
      <c r="B745" s="251">
        <v>180</v>
      </c>
      <c r="C745" s="289">
        <v>836</v>
      </c>
      <c r="D745" s="141">
        <f t="shared" si="11"/>
        <v>4.64444444444444</v>
      </c>
      <c r="E745" s="286"/>
    </row>
    <row r="746" customHeight="1" spans="1:5">
      <c r="A746" s="314" t="s">
        <v>591</v>
      </c>
      <c r="B746" s="251"/>
      <c r="C746" s="289"/>
      <c r="D746" s="141" t="e">
        <f t="shared" si="11"/>
        <v>#DIV/0!</v>
      </c>
      <c r="E746" s="286"/>
    </row>
    <row r="747" customHeight="1" spans="1:5">
      <c r="A747" s="314" t="s">
        <v>592</v>
      </c>
      <c r="B747" s="251"/>
      <c r="C747" s="289"/>
      <c r="D747" s="141" t="e">
        <f t="shared" si="11"/>
        <v>#DIV/0!</v>
      </c>
      <c r="E747" s="286"/>
    </row>
    <row r="748" customHeight="1" spans="1:5">
      <c r="A748" s="314" t="s">
        <v>593</v>
      </c>
      <c r="B748" s="251"/>
      <c r="C748" s="289">
        <v>40</v>
      </c>
      <c r="D748" s="141" t="e">
        <f t="shared" si="11"/>
        <v>#DIV/0!</v>
      </c>
      <c r="E748" s="286"/>
    </row>
    <row r="749" customHeight="1" spans="1:5">
      <c r="A749" s="314" t="s">
        <v>594</v>
      </c>
      <c r="B749" s="251"/>
      <c r="C749" s="289"/>
      <c r="D749" s="141" t="e">
        <f t="shared" si="11"/>
        <v>#DIV/0!</v>
      </c>
      <c r="E749" s="286"/>
    </row>
    <row r="750" customHeight="1" spans="1:5">
      <c r="A750" s="314" t="s">
        <v>595</v>
      </c>
      <c r="B750" s="141">
        <f>SUM(B751:B752)</f>
        <v>799</v>
      </c>
      <c r="C750" s="288">
        <f>SUM(C751:C752)</f>
        <v>0</v>
      </c>
      <c r="D750" s="141">
        <f t="shared" si="11"/>
        <v>0</v>
      </c>
      <c r="E750" s="286"/>
    </row>
    <row r="751" customHeight="1" spans="1:5">
      <c r="A751" s="314" t="s">
        <v>596</v>
      </c>
      <c r="B751" s="251"/>
      <c r="C751" s="289"/>
      <c r="D751" s="141" t="e">
        <f t="shared" si="11"/>
        <v>#DIV/0!</v>
      </c>
      <c r="E751" s="286"/>
    </row>
    <row r="752" customHeight="1" spans="1:5">
      <c r="A752" s="314" t="s">
        <v>597</v>
      </c>
      <c r="B752" s="251">
        <v>799</v>
      </c>
      <c r="C752" s="289"/>
      <c r="D752" s="141">
        <f t="shared" si="11"/>
        <v>0</v>
      </c>
      <c r="E752" s="286"/>
    </row>
    <row r="753" customHeight="1" spans="1:5">
      <c r="A753" s="314" t="s">
        <v>598</v>
      </c>
      <c r="B753" s="141">
        <f>SUM(B754:B755)</f>
        <v>0</v>
      </c>
      <c r="C753" s="288">
        <f>SUM(C754:C755)</f>
        <v>0</v>
      </c>
      <c r="D753" s="141" t="e">
        <f t="shared" si="11"/>
        <v>#DIV/0!</v>
      </c>
      <c r="E753" s="286"/>
    </row>
    <row r="754" customHeight="1" spans="1:5">
      <c r="A754" s="314" t="s">
        <v>599</v>
      </c>
      <c r="B754" s="251"/>
      <c r="C754" s="289"/>
      <c r="D754" s="141" t="e">
        <f t="shared" si="11"/>
        <v>#DIV/0!</v>
      </c>
      <c r="E754" s="286"/>
    </row>
    <row r="755" customHeight="1" spans="1:5">
      <c r="A755" s="314" t="s">
        <v>600</v>
      </c>
      <c r="B755" s="251"/>
      <c r="C755" s="289"/>
      <c r="D755" s="141" t="e">
        <f t="shared" si="11"/>
        <v>#DIV/0!</v>
      </c>
      <c r="E755" s="286"/>
    </row>
    <row r="756" customHeight="1" spans="1:5">
      <c r="A756" s="314" t="s">
        <v>601</v>
      </c>
      <c r="B756" s="251"/>
      <c r="C756" s="289"/>
      <c r="D756" s="141" t="e">
        <f t="shared" si="11"/>
        <v>#DIV/0!</v>
      </c>
      <c r="E756" s="286"/>
    </row>
    <row r="757" customHeight="1" spans="1:5">
      <c r="A757" s="314" t="s">
        <v>602</v>
      </c>
      <c r="B757" s="251"/>
      <c r="C757" s="289">
        <v>183</v>
      </c>
      <c r="D757" s="141" t="e">
        <f t="shared" si="11"/>
        <v>#DIV/0!</v>
      </c>
      <c r="E757" s="286"/>
    </row>
    <row r="758" customHeight="1" spans="1:5">
      <c r="A758" s="314" t="s">
        <v>603</v>
      </c>
      <c r="B758" s="141">
        <f>SUM(B759:B763)</f>
        <v>125</v>
      </c>
      <c r="C758" s="288">
        <f>SUM(C759:C763)</f>
        <v>62</v>
      </c>
      <c r="D758" s="141">
        <f t="shared" si="11"/>
        <v>0.496</v>
      </c>
      <c r="E758" s="286"/>
    </row>
    <row r="759" customHeight="1" spans="1:5">
      <c r="A759" s="314" t="s">
        <v>604</v>
      </c>
      <c r="B759" s="251"/>
      <c r="C759" s="289">
        <v>61</v>
      </c>
      <c r="D759" s="141" t="e">
        <f t="shared" si="11"/>
        <v>#DIV/0!</v>
      </c>
      <c r="E759" s="286"/>
    </row>
    <row r="760" customHeight="1" spans="1:5">
      <c r="A760" s="314" t="s">
        <v>605</v>
      </c>
      <c r="B760" s="251"/>
      <c r="C760" s="289"/>
      <c r="D760" s="141" t="e">
        <f t="shared" si="11"/>
        <v>#DIV/0!</v>
      </c>
      <c r="E760" s="286"/>
    </row>
    <row r="761" customHeight="1" spans="1:5">
      <c r="A761" s="314" t="s">
        <v>606</v>
      </c>
      <c r="B761" s="251"/>
      <c r="C761" s="289">
        <v>1</v>
      </c>
      <c r="D761" s="141" t="e">
        <f t="shared" si="11"/>
        <v>#DIV/0!</v>
      </c>
      <c r="E761" s="286"/>
    </row>
    <row r="762" customHeight="1" spans="1:5">
      <c r="A762" s="314" t="s">
        <v>607</v>
      </c>
      <c r="B762" s="251"/>
      <c r="C762" s="289"/>
      <c r="D762" s="141" t="e">
        <f t="shared" si="11"/>
        <v>#DIV/0!</v>
      </c>
      <c r="E762" s="286"/>
    </row>
    <row r="763" customHeight="1" spans="1:5">
      <c r="A763" s="314" t="s">
        <v>608</v>
      </c>
      <c r="B763" s="251">
        <v>125</v>
      </c>
      <c r="C763" s="289"/>
      <c r="D763" s="141">
        <f t="shared" si="11"/>
        <v>0</v>
      </c>
      <c r="E763" s="286"/>
    </row>
    <row r="764" customHeight="1" spans="1:5">
      <c r="A764" s="314" t="s">
        <v>609</v>
      </c>
      <c r="B764" s="251">
        <v>457</v>
      </c>
      <c r="C764" s="289">
        <v>2007</v>
      </c>
      <c r="D764" s="141">
        <f t="shared" si="11"/>
        <v>4.39168490153173</v>
      </c>
      <c r="E764" s="286"/>
    </row>
    <row r="765" customHeight="1" spans="1:5">
      <c r="A765" s="314" t="s">
        <v>610</v>
      </c>
      <c r="B765" s="251"/>
      <c r="C765" s="289"/>
      <c r="D765" s="141" t="e">
        <f t="shared" si="11"/>
        <v>#DIV/0!</v>
      </c>
      <c r="E765" s="286"/>
    </row>
    <row r="766" customHeight="1" spans="1:5">
      <c r="A766" s="314" t="s">
        <v>611</v>
      </c>
      <c r="B766" s="141">
        <f>SUM(B767:B780)</f>
        <v>190</v>
      </c>
      <c r="C766" s="288">
        <f>SUM(C767:C780)</f>
        <v>17</v>
      </c>
      <c r="D766" s="141">
        <f t="shared" si="11"/>
        <v>0.0894736842105263</v>
      </c>
      <c r="E766" s="286"/>
    </row>
    <row r="767" customHeight="1" spans="1:5">
      <c r="A767" s="314" t="s">
        <v>42</v>
      </c>
      <c r="B767" s="251"/>
      <c r="C767" s="289"/>
      <c r="D767" s="141" t="e">
        <f t="shared" si="11"/>
        <v>#DIV/0!</v>
      </c>
      <c r="E767" s="286"/>
    </row>
    <row r="768" customHeight="1" spans="1:5">
      <c r="A768" s="314" t="s">
        <v>43</v>
      </c>
      <c r="B768" s="251"/>
      <c r="C768" s="289"/>
      <c r="D768" s="141" t="e">
        <f t="shared" si="11"/>
        <v>#DIV/0!</v>
      </c>
      <c r="E768" s="286"/>
    </row>
    <row r="769" customHeight="1" spans="1:5">
      <c r="A769" s="314" t="s">
        <v>44</v>
      </c>
      <c r="B769" s="251"/>
      <c r="C769" s="289"/>
      <c r="D769" s="141" t="e">
        <f t="shared" si="11"/>
        <v>#DIV/0!</v>
      </c>
      <c r="E769" s="286"/>
    </row>
    <row r="770" customHeight="1" spans="1:5">
      <c r="A770" s="314" t="s">
        <v>612</v>
      </c>
      <c r="B770" s="251"/>
      <c r="C770" s="289"/>
      <c r="D770" s="141" t="e">
        <f t="shared" si="11"/>
        <v>#DIV/0!</v>
      </c>
      <c r="E770" s="286"/>
    </row>
    <row r="771" customHeight="1" spans="1:5">
      <c r="A771" s="314" t="s">
        <v>613</v>
      </c>
      <c r="B771" s="251"/>
      <c r="C771" s="289"/>
      <c r="D771" s="141" t="e">
        <f t="shared" si="11"/>
        <v>#DIV/0!</v>
      </c>
      <c r="E771" s="286"/>
    </row>
    <row r="772" customHeight="1" spans="1:5">
      <c r="A772" s="314" t="s">
        <v>614</v>
      </c>
      <c r="B772" s="251"/>
      <c r="C772" s="289"/>
      <c r="D772" s="141" t="e">
        <f t="shared" si="11"/>
        <v>#DIV/0!</v>
      </c>
      <c r="E772" s="286"/>
    </row>
    <row r="773" customHeight="1" spans="1:5">
      <c r="A773" s="314" t="s">
        <v>615</v>
      </c>
      <c r="B773" s="251"/>
      <c r="C773" s="289"/>
      <c r="D773" s="141" t="e">
        <f t="shared" si="11"/>
        <v>#DIV/0!</v>
      </c>
      <c r="E773" s="286"/>
    </row>
    <row r="774" customHeight="1" spans="1:5">
      <c r="A774" s="314" t="s">
        <v>616</v>
      </c>
      <c r="B774" s="251"/>
      <c r="C774" s="289"/>
      <c r="D774" s="141" t="e">
        <f t="shared" ref="D774:D837" si="12">C774/B774</f>
        <v>#DIV/0!</v>
      </c>
      <c r="E774" s="286"/>
    </row>
    <row r="775" customHeight="1" spans="1:5">
      <c r="A775" s="314" t="s">
        <v>617</v>
      </c>
      <c r="B775" s="251"/>
      <c r="C775" s="289"/>
      <c r="D775" s="141" t="e">
        <f t="shared" si="12"/>
        <v>#DIV/0!</v>
      </c>
      <c r="E775" s="286"/>
    </row>
    <row r="776" customHeight="1" spans="1:5">
      <c r="A776" s="314" t="s">
        <v>618</v>
      </c>
      <c r="B776" s="251"/>
      <c r="C776" s="289"/>
      <c r="D776" s="141" t="e">
        <f t="shared" si="12"/>
        <v>#DIV/0!</v>
      </c>
      <c r="E776" s="286"/>
    </row>
    <row r="777" customHeight="1" spans="1:5">
      <c r="A777" s="314" t="s">
        <v>84</v>
      </c>
      <c r="B777" s="251"/>
      <c r="C777" s="289"/>
      <c r="D777" s="141" t="e">
        <f t="shared" si="12"/>
        <v>#DIV/0!</v>
      </c>
      <c r="E777" s="286"/>
    </row>
    <row r="778" customHeight="1" spans="1:5">
      <c r="A778" s="314" t="s">
        <v>619</v>
      </c>
      <c r="B778" s="251">
        <v>40</v>
      </c>
      <c r="C778" s="289">
        <v>17</v>
      </c>
      <c r="D778" s="141">
        <f t="shared" si="12"/>
        <v>0.425</v>
      </c>
      <c r="E778" s="286"/>
    </row>
    <row r="779" customHeight="1" spans="1:5">
      <c r="A779" s="314" t="s">
        <v>51</v>
      </c>
      <c r="B779" s="251"/>
      <c r="C779" s="289"/>
      <c r="D779" s="141" t="e">
        <f t="shared" si="12"/>
        <v>#DIV/0!</v>
      </c>
      <c r="E779" s="286"/>
    </row>
    <row r="780" customHeight="1" spans="1:5">
      <c r="A780" s="314" t="s">
        <v>620</v>
      </c>
      <c r="B780" s="251">
        <v>150</v>
      </c>
      <c r="C780" s="289"/>
      <c r="D780" s="141">
        <f t="shared" si="12"/>
        <v>0</v>
      </c>
      <c r="E780" s="286"/>
    </row>
    <row r="781" customHeight="1" spans="1:5">
      <c r="A781" s="314" t="s">
        <v>621</v>
      </c>
      <c r="B781" s="251"/>
      <c r="C781" s="289">
        <v>33</v>
      </c>
      <c r="D781" s="141" t="e">
        <f t="shared" si="12"/>
        <v>#DIV/0!</v>
      </c>
      <c r="E781" s="286"/>
    </row>
    <row r="782" customHeight="1" spans="1:5">
      <c r="A782" s="314" t="s">
        <v>622</v>
      </c>
      <c r="B782" s="305">
        <f>B783+B794+B795+B798+B799+B800</f>
        <v>27285</v>
      </c>
      <c r="C782" s="285">
        <f>C783+C794+C795+C798+C799+C800</f>
        <v>12874</v>
      </c>
      <c r="D782" s="141">
        <f t="shared" si="12"/>
        <v>0.471834341213121</v>
      </c>
      <c r="E782" s="286"/>
    </row>
    <row r="783" customHeight="1" spans="1:5">
      <c r="A783" s="314" t="s">
        <v>623</v>
      </c>
      <c r="B783" s="141">
        <f>SUM(B784:B793)</f>
        <v>3935</v>
      </c>
      <c r="C783" s="288">
        <f>SUM(C784:C793)</f>
        <v>6075</v>
      </c>
      <c r="D783" s="141">
        <f t="shared" si="12"/>
        <v>1.5438373570521</v>
      </c>
      <c r="E783" s="286"/>
    </row>
    <row r="784" customHeight="1" spans="1:5">
      <c r="A784" s="314" t="s">
        <v>624</v>
      </c>
      <c r="B784" s="251">
        <v>2252</v>
      </c>
      <c r="C784" s="289">
        <v>4292</v>
      </c>
      <c r="D784" s="141">
        <f t="shared" si="12"/>
        <v>1.90586145648313</v>
      </c>
      <c r="E784" s="286"/>
    </row>
    <row r="785" customHeight="1" spans="1:5">
      <c r="A785" s="314" t="s">
        <v>625</v>
      </c>
      <c r="B785" s="251">
        <v>265</v>
      </c>
      <c r="C785" s="289">
        <v>274</v>
      </c>
      <c r="D785" s="141">
        <f t="shared" si="12"/>
        <v>1.03396226415094</v>
      </c>
      <c r="E785" s="286"/>
    </row>
    <row r="786" customHeight="1" spans="1:5">
      <c r="A786" s="314" t="s">
        <v>626</v>
      </c>
      <c r="B786" s="251">
        <v>32</v>
      </c>
      <c r="C786" s="289">
        <v>43</v>
      </c>
      <c r="D786" s="141">
        <f t="shared" si="12"/>
        <v>1.34375</v>
      </c>
      <c r="E786" s="286"/>
    </row>
    <row r="787" customHeight="1" spans="1:5">
      <c r="A787" s="314" t="s">
        <v>627</v>
      </c>
      <c r="B787" s="251">
        <v>418</v>
      </c>
      <c r="C787" s="289">
        <v>1306</v>
      </c>
      <c r="D787" s="141">
        <f t="shared" si="12"/>
        <v>3.1244019138756</v>
      </c>
      <c r="E787" s="286"/>
    </row>
    <row r="788" customHeight="1" spans="1:5">
      <c r="A788" s="314" t="s">
        <v>628</v>
      </c>
      <c r="B788" s="251">
        <v>27</v>
      </c>
      <c r="C788" s="289"/>
      <c r="D788" s="141">
        <f t="shared" si="12"/>
        <v>0</v>
      </c>
      <c r="E788" s="286"/>
    </row>
    <row r="789" customHeight="1" spans="1:5">
      <c r="A789" s="314" t="s">
        <v>629</v>
      </c>
      <c r="B789" s="251">
        <v>79</v>
      </c>
      <c r="C789" s="289">
        <v>99</v>
      </c>
      <c r="D789" s="141">
        <f t="shared" si="12"/>
        <v>1.25316455696203</v>
      </c>
      <c r="E789" s="286"/>
    </row>
    <row r="790" customHeight="1" spans="1:5">
      <c r="A790" s="314" t="s">
        <v>630</v>
      </c>
      <c r="B790" s="251">
        <v>38</v>
      </c>
      <c r="C790" s="289"/>
      <c r="D790" s="141">
        <f t="shared" si="12"/>
        <v>0</v>
      </c>
      <c r="E790" s="286"/>
    </row>
    <row r="791" customHeight="1" spans="1:5">
      <c r="A791" s="314" t="s">
        <v>631</v>
      </c>
      <c r="B791" s="251">
        <v>339</v>
      </c>
      <c r="C791" s="289">
        <v>4</v>
      </c>
      <c r="D791" s="141">
        <f t="shared" si="12"/>
        <v>0.0117994100294985</v>
      </c>
      <c r="E791" s="286"/>
    </row>
    <row r="792" customHeight="1" spans="1:5">
      <c r="A792" s="314" t="s">
        <v>632</v>
      </c>
      <c r="B792" s="251"/>
      <c r="C792" s="289"/>
      <c r="D792" s="141" t="e">
        <f t="shared" si="12"/>
        <v>#DIV/0!</v>
      </c>
      <c r="E792" s="286"/>
    </row>
    <row r="793" customHeight="1" spans="1:5">
      <c r="A793" s="314" t="s">
        <v>633</v>
      </c>
      <c r="B793" s="251">
        <v>485</v>
      </c>
      <c r="C793" s="289">
        <v>57</v>
      </c>
      <c r="D793" s="141">
        <f t="shared" si="12"/>
        <v>0.117525773195876</v>
      </c>
      <c r="E793" s="286"/>
    </row>
    <row r="794" customHeight="1" spans="1:5">
      <c r="A794" s="314" t="s">
        <v>634</v>
      </c>
      <c r="B794" s="251">
        <v>1613</v>
      </c>
      <c r="C794" s="289">
        <v>1394</v>
      </c>
      <c r="D794" s="141">
        <f t="shared" si="12"/>
        <v>0.864228146311221</v>
      </c>
      <c r="E794" s="286"/>
    </row>
    <row r="795" customHeight="1" spans="1:5">
      <c r="A795" s="314" t="s">
        <v>635</v>
      </c>
      <c r="B795" s="141">
        <f>SUM(B796:B797)</f>
        <v>4525</v>
      </c>
      <c r="C795" s="288">
        <f>SUM(C796:C797)</f>
        <v>3346</v>
      </c>
      <c r="D795" s="141">
        <f t="shared" si="12"/>
        <v>0.739447513812155</v>
      </c>
      <c r="E795" s="286"/>
    </row>
    <row r="796" customHeight="1" spans="1:5">
      <c r="A796" s="314" t="s">
        <v>636</v>
      </c>
      <c r="B796" s="251">
        <v>1298</v>
      </c>
      <c r="C796" s="289">
        <v>1035</v>
      </c>
      <c r="D796" s="141">
        <f t="shared" si="12"/>
        <v>0.797380585516179</v>
      </c>
      <c r="E796" s="286"/>
    </row>
    <row r="797" customHeight="1" spans="1:5">
      <c r="A797" s="314" t="s">
        <v>637</v>
      </c>
      <c r="B797" s="251">
        <v>3227</v>
      </c>
      <c r="C797" s="289">
        <v>2311</v>
      </c>
      <c r="D797" s="141">
        <f t="shared" si="12"/>
        <v>0.716145026340254</v>
      </c>
      <c r="E797" s="286"/>
    </row>
    <row r="798" customHeight="1" spans="1:5">
      <c r="A798" s="314" t="s">
        <v>638</v>
      </c>
      <c r="B798" s="251">
        <v>1915</v>
      </c>
      <c r="C798" s="289">
        <v>2010</v>
      </c>
      <c r="D798" s="141">
        <f t="shared" si="12"/>
        <v>1.04960835509138</v>
      </c>
      <c r="E798" s="286"/>
    </row>
    <row r="799" customHeight="1" spans="1:5">
      <c r="A799" s="314" t="s">
        <v>639</v>
      </c>
      <c r="B799" s="251">
        <v>91</v>
      </c>
      <c r="C799" s="289">
        <v>10</v>
      </c>
      <c r="D799" s="141">
        <f t="shared" si="12"/>
        <v>0.10989010989011</v>
      </c>
      <c r="E799" s="286"/>
    </row>
    <row r="800" customHeight="1" spans="1:5">
      <c r="A800" s="314" t="s">
        <v>640</v>
      </c>
      <c r="B800" s="251">
        <v>15206</v>
      </c>
      <c r="C800" s="289">
        <v>39</v>
      </c>
      <c r="D800" s="141">
        <f t="shared" si="12"/>
        <v>0.00256477706168618</v>
      </c>
      <c r="E800" s="286"/>
    </row>
    <row r="801" customHeight="1" spans="1:5">
      <c r="A801" s="314" t="s">
        <v>641</v>
      </c>
      <c r="B801" s="305">
        <f>B802+B827+B852+B878+B889+B900+B906+B913+B920+B923</f>
        <v>88346</v>
      </c>
      <c r="C801" s="285">
        <f>C802+C827+C852+C878+C889+C900+C906+C913+C920+C923</f>
        <v>90835</v>
      </c>
      <c r="D801" s="141">
        <f t="shared" si="12"/>
        <v>1.028173318543</v>
      </c>
      <c r="E801" s="286"/>
    </row>
    <row r="802" customHeight="1" spans="1:5">
      <c r="A802" s="314" t="s">
        <v>642</v>
      </c>
      <c r="B802" s="141">
        <f>SUM(B803:B826)</f>
        <v>20902</v>
      </c>
      <c r="C802" s="288">
        <f>SUM(C803:C826)</f>
        <v>19142</v>
      </c>
      <c r="D802" s="141">
        <f t="shared" si="12"/>
        <v>0.915797531336714</v>
      </c>
      <c r="E802" s="286"/>
    </row>
    <row r="803" customHeight="1" spans="1:5">
      <c r="A803" s="314" t="s">
        <v>624</v>
      </c>
      <c r="B803" s="251">
        <v>4121</v>
      </c>
      <c r="C803" s="289">
        <v>3501</v>
      </c>
      <c r="D803" s="141">
        <f t="shared" si="12"/>
        <v>0.849551079834991</v>
      </c>
      <c r="E803" s="286"/>
    </row>
    <row r="804" customHeight="1" spans="1:5">
      <c r="A804" s="314" t="s">
        <v>625</v>
      </c>
      <c r="B804" s="251">
        <v>2</v>
      </c>
      <c r="C804" s="289">
        <v>82</v>
      </c>
      <c r="D804" s="141">
        <f t="shared" si="12"/>
        <v>41</v>
      </c>
      <c r="E804" s="286"/>
    </row>
    <row r="805" customHeight="1" spans="1:5">
      <c r="A805" s="314" t="s">
        <v>626</v>
      </c>
      <c r="B805" s="251">
        <v>0</v>
      </c>
      <c r="C805" s="289"/>
      <c r="D805" s="141" t="e">
        <f t="shared" si="12"/>
        <v>#DIV/0!</v>
      </c>
      <c r="E805" s="286"/>
    </row>
    <row r="806" customHeight="1" spans="1:5">
      <c r="A806" s="314" t="s">
        <v>643</v>
      </c>
      <c r="B806" s="251">
        <v>78</v>
      </c>
      <c r="C806" s="289"/>
      <c r="D806" s="141">
        <f t="shared" si="12"/>
        <v>0</v>
      </c>
      <c r="E806" s="286"/>
    </row>
    <row r="807" customHeight="1" spans="1:5">
      <c r="A807" s="314" t="s">
        <v>644</v>
      </c>
      <c r="B807" s="251">
        <v>4</v>
      </c>
      <c r="C807" s="289"/>
      <c r="D807" s="141">
        <f t="shared" si="12"/>
        <v>0</v>
      </c>
      <c r="E807" s="286"/>
    </row>
    <row r="808" customHeight="1" spans="1:5">
      <c r="A808" s="314" t="s">
        <v>645</v>
      </c>
      <c r="B808" s="251">
        <v>484</v>
      </c>
      <c r="C808" s="289">
        <v>663</v>
      </c>
      <c r="D808" s="141">
        <f t="shared" si="12"/>
        <v>1.3698347107438</v>
      </c>
      <c r="E808" s="286"/>
    </row>
    <row r="809" customHeight="1" spans="1:5">
      <c r="A809" s="314" t="s">
        <v>646</v>
      </c>
      <c r="B809" s="251">
        <v>603</v>
      </c>
      <c r="C809" s="289">
        <v>607</v>
      </c>
      <c r="D809" s="141">
        <f t="shared" si="12"/>
        <v>1.00663349917081</v>
      </c>
      <c r="E809" s="286"/>
    </row>
    <row r="810" customHeight="1" spans="1:5">
      <c r="A810" s="314" t="s">
        <v>647</v>
      </c>
      <c r="B810" s="251">
        <v>209</v>
      </c>
      <c r="C810" s="289">
        <v>13</v>
      </c>
      <c r="D810" s="141">
        <f t="shared" si="12"/>
        <v>0.062200956937799</v>
      </c>
      <c r="E810" s="286"/>
    </row>
    <row r="811" customHeight="1" spans="1:5">
      <c r="A811" s="314" t="s">
        <v>648</v>
      </c>
      <c r="B811" s="251">
        <v>48</v>
      </c>
      <c r="C811" s="289">
        <v>13</v>
      </c>
      <c r="D811" s="141">
        <f t="shared" si="12"/>
        <v>0.270833333333333</v>
      </c>
      <c r="E811" s="286"/>
    </row>
    <row r="812" customHeight="1" spans="1:5">
      <c r="A812" s="314" t="s">
        <v>649</v>
      </c>
      <c r="B812" s="251">
        <v>467</v>
      </c>
      <c r="C812" s="289">
        <v>1</v>
      </c>
      <c r="D812" s="141">
        <f t="shared" si="12"/>
        <v>0.00214132762312634</v>
      </c>
      <c r="E812" s="286"/>
    </row>
    <row r="813" customHeight="1" spans="1:5">
      <c r="A813" s="314" t="s">
        <v>650</v>
      </c>
      <c r="B813" s="251">
        <v>87</v>
      </c>
      <c r="C813" s="289">
        <v>13</v>
      </c>
      <c r="D813" s="141">
        <f t="shared" si="12"/>
        <v>0.149425287356322</v>
      </c>
      <c r="E813" s="286"/>
    </row>
    <row r="814" customHeight="1" spans="1:5">
      <c r="A814" s="314" t="s">
        <v>651</v>
      </c>
      <c r="B814" s="251">
        <v>8</v>
      </c>
      <c r="C814" s="289">
        <v>1</v>
      </c>
      <c r="D814" s="141">
        <f t="shared" si="12"/>
        <v>0.125</v>
      </c>
      <c r="E814" s="286"/>
    </row>
    <row r="815" customHeight="1" spans="1:5">
      <c r="A815" s="314" t="s">
        <v>652</v>
      </c>
      <c r="B815" s="251">
        <v>79</v>
      </c>
      <c r="C815" s="289">
        <v>90</v>
      </c>
      <c r="D815" s="141">
        <f t="shared" si="12"/>
        <v>1.13924050632911</v>
      </c>
      <c r="E815" s="286"/>
    </row>
    <row r="816" customHeight="1" spans="1:5">
      <c r="A816" s="314" t="s">
        <v>653</v>
      </c>
      <c r="B816" s="251">
        <v>0</v>
      </c>
      <c r="C816" s="289"/>
      <c r="D816" s="141" t="e">
        <f t="shared" si="12"/>
        <v>#DIV/0!</v>
      </c>
      <c r="E816" s="286"/>
    </row>
    <row r="817" customHeight="1" spans="1:5">
      <c r="A817" s="314" t="s">
        <v>654</v>
      </c>
      <c r="B817" s="251">
        <v>6</v>
      </c>
      <c r="C817" s="289">
        <v>39</v>
      </c>
      <c r="D817" s="141">
        <f t="shared" si="12"/>
        <v>6.5</v>
      </c>
      <c r="E817" s="286"/>
    </row>
    <row r="818" customHeight="1" spans="1:5">
      <c r="A818" s="314" t="s">
        <v>655</v>
      </c>
      <c r="B818" s="251">
        <v>296</v>
      </c>
      <c r="C818" s="289">
        <v>3174</v>
      </c>
      <c r="D818" s="141">
        <f t="shared" si="12"/>
        <v>10.722972972973</v>
      </c>
      <c r="E818" s="286"/>
    </row>
    <row r="819" customHeight="1" spans="1:5">
      <c r="A819" s="314" t="s">
        <v>656</v>
      </c>
      <c r="B819" s="251">
        <v>548</v>
      </c>
      <c r="C819" s="289">
        <v>265</v>
      </c>
      <c r="D819" s="141">
        <f t="shared" si="12"/>
        <v>0.483576642335766</v>
      </c>
      <c r="E819" s="286"/>
    </row>
    <row r="820" customHeight="1" spans="1:5">
      <c r="A820" s="314" t="s">
        <v>657</v>
      </c>
      <c r="B820" s="251">
        <v>352</v>
      </c>
      <c r="C820" s="289">
        <v>441</v>
      </c>
      <c r="D820" s="141">
        <f t="shared" si="12"/>
        <v>1.25284090909091</v>
      </c>
      <c r="E820" s="286"/>
    </row>
    <row r="821" customHeight="1" spans="1:5">
      <c r="A821" s="314" t="s">
        <v>658</v>
      </c>
      <c r="B821" s="251">
        <v>224</v>
      </c>
      <c r="C821" s="289">
        <v>364</v>
      </c>
      <c r="D821" s="141">
        <f t="shared" si="12"/>
        <v>1.625</v>
      </c>
      <c r="E821" s="286"/>
    </row>
    <row r="822" customHeight="1" spans="1:5">
      <c r="A822" s="314" t="s">
        <v>659</v>
      </c>
      <c r="B822" s="251">
        <v>6</v>
      </c>
      <c r="C822" s="289">
        <v>22</v>
      </c>
      <c r="D822" s="141">
        <f t="shared" si="12"/>
        <v>3.66666666666667</v>
      </c>
      <c r="E822" s="286"/>
    </row>
    <row r="823" customHeight="1" spans="1:5">
      <c r="A823" s="314" t="s">
        <v>660</v>
      </c>
      <c r="B823" s="251">
        <v>100</v>
      </c>
      <c r="C823" s="289">
        <v>7</v>
      </c>
      <c r="D823" s="141">
        <f t="shared" si="12"/>
        <v>0.07</v>
      </c>
      <c r="E823" s="286"/>
    </row>
    <row r="824" customHeight="1" spans="1:5">
      <c r="A824" s="314" t="s">
        <v>661</v>
      </c>
      <c r="B824" s="251">
        <v>0</v>
      </c>
      <c r="C824" s="289">
        <v>22</v>
      </c>
      <c r="D824" s="141" t="e">
        <f t="shared" si="12"/>
        <v>#DIV/0!</v>
      </c>
      <c r="E824" s="286"/>
    </row>
    <row r="825" customHeight="1" spans="1:5">
      <c r="A825" s="314" t="s">
        <v>662</v>
      </c>
      <c r="B825" s="251">
        <v>23</v>
      </c>
      <c r="C825" s="289"/>
      <c r="D825" s="141">
        <f t="shared" si="12"/>
        <v>0</v>
      </c>
      <c r="E825" s="286"/>
    </row>
    <row r="826" customHeight="1" spans="1:5">
      <c r="A826" s="314" t="s">
        <v>663</v>
      </c>
      <c r="B826" s="251">
        <v>13157</v>
      </c>
      <c r="C826" s="289">
        <v>9824</v>
      </c>
      <c r="D826" s="141">
        <f t="shared" si="12"/>
        <v>0.746674773884624</v>
      </c>
      <c r="E826" s="286"/>
    </row>
    <row r="827" customHeight="1" spans="1:5">
      <c r="A827" s="314" t="s">
        <v>664</v>
      </c>
      <c r="B827" s="141">
        <f>SUM(B828:B851)</f>
        <v>15901</v>
      </c>
      <c r="C827" s="288">
        <f>SUM(C828:C851)</f>
        <v>13762</v>
      </c>
      <c r="D827" s="141">
        <f t="shared" si="12"/>
        <v>0.865480158480599</v>
      </c>
      <c r="E827" s="286"/>
    </row>
    <row r="828" customHeight="1" spans="1:5">
      <c r="A828" s="314" t="s">
        <v>624</v>
      </c>
      <c r="B828" s="251">
        <v>9665</v>
      </c>
      <c r="C828" s="289">
        <v>2464</v>
      </c>
      <c r="D828" s="141">
        <f t="shared" si="12"/>
        <v>0.254940506983963</v>
      </c>
      <c r="E828" s="286"/>
    </row>
    <row r="829" customHeight="1" spans="1:5">
      <c r="A829" s="314" t="s">
        <v>625</v>
      </c>
      <c r="B829" s="251">
        <v>30</v>
      </c>
      <c r="C829" s="289">
        <v>389</v>
      </c>
      <c r="D829" s="141">
        <f t="shared" si="12"/>
        <v>12.9666666666667</v>
      </c>
      <c r="E829" s="286"/>
    </row>
    <row r="830" customHeight="1" spans="1:5">
      <c r="A830" s="314" t="s">
        <v>626</v>
      </c>
      <c r="B830" s="251">
        <v>0</v>
      </c>
      <c r="C830" s="289"/>
      <c r="D830" s="141" t="e">
        <f t="shared" si="12"/>
        <v>#DIV/0!</v>
      </c>
      <c r="E830" s="286"/>
    </row>
    <row r="831" customHeight="1" spans="1:5">
      <c r="A831" s="313" t="s">
        <v>665</v>
      </c>
      <c r="B831" s="251">
        <v>71</v>
      </c>
      <c r="C831" s="289">
        <v>3</v>
      </c>
      <c r="D831" s="141">
        <f t="shared" si="12"/>
        <v>0.0422535211267606</v>
      </c>
      <c r="E831" s="286"/>
    </row>
    <row r="832" customHeight="1" spans="1:5">
      <c r="A832" s="314" t="s">
        <v>666</v>
      </c>
      <c r="B832" s="251">
        <v>1228</v>
      </c>
      <c r="C832" s="289">
        <v>1004</v>
      </c>
      <c r="D832" s="141">
        <f t="shared" si="12"/>
        <v>0.817589576547231</v>
      </c>
      <c r="E832" s="286"/>
    </row>
    <row r="833" customHeight="1" spans="1:5">
      <c r="A833" s="314" t="s">
        <v>667</v>
      </c>
      <c r="B833" s="251">
        <v>34</v>
      </c>
      <c r="C833" s="289">
        <v>196</v>
      </c>
      <c r="D833" s="141">
        <f t="shared" si="12"/>
        <v>5.76470588235294</v>
      </c>
      <c r="E833" s="286"/>
    </row>
    <row r="834" customHeight="1" spans="1:5">
      <c r="A834" s="314" t="s">
        <v>668</v>
      </c>
      <c r="B834" s="251">
        <v>69</v>
      </c>
      <c r="C834" s="289"/>
      <c r="D834" s="141">
        <f t="shared" si="12"/>
        <v>0</v>
      </c>
      <c r="E834" s="286"/>
    </row>
    <row r="835" customHeight="1" spans="1:5">
      <c r="A835" s="314" t="s">
        <v>669</v>
      </c>
      <c r="B835" s="251">
        <v>1696</v>
      </c>
      <c r="C835" s="289">
        <v>1731</v>
      </c>
      <c r="D835" s="141">
        <f t="shared" si="12"/>
        <v>1.02063679245283</v>
      </c>
      <c r="E835" s="286"/>
    </row>
    <row r="836" customHeight="1" spans="1:5">
      <c r="A836" s="313" t="s">
        <v>670</v>
      </c>
      <c r="B836" s="251">
        <v>26</v>
      </c>
      <c r="C836" s="289"/>
      <c r="D836" s="141">
        <f t="shared" si="12"/>
        <v>0</v>
      </c>
      <c r="E836" s="286"/>
    </row>
    <row r="837" customHeight="1" spans="1:5">
      <c r="A837" s="314" t="s">
        <v>671</v>
      </c>
      <c r="B837" s="251">
        <v>321</v>
      </c>
      <c r="C837" s="289">
        <v>7</v>
      </c>
      <c r="D837" s="141">
        <f t="shared" si="12"/>
        <v>0.0218068535825545</v>
      </c>
      <c r="E837" s="286"/>
    </row>
    <row r="838" customHeight="1" spans="1:5">
      <c r="A838" s="314" t="s">
        <v>672</v>
      </c>
      <c r="B838" s="251">
        <v>115</v>
      </c>
      <c r="C838" s="289">
        <v>71</v>
      </c>
      <c r="D838" s="141">
        <f t="shared" ref="D838:D901" si="13">C838/B838</f>
        <v>0.617391304347826</v>
      </c>
      <c r="E838" s="286"/>
    </row>
    <row r="839" customHeight="1" spans="1:5">
      <c r="A839" s="313" t="s">
        <v>673</v>
      </c>
      <c r="B839" s="251">
        <v>153</v>
      </c>
      <c r="C839" s="289">
        <v>176</v>
      </c>
      <c r="D839" s="141">
        <f t="shared" si="13"/>
        <v>1.15032679738562</v>
      </c>
      <c r="E839" s="286"/>
    </row>
    <row r="840" customHeight="1" spans="1:5">
      <c r="A840" s="314" t="s">
        <v>674</v>
      </c>
      <c r="B840" s="251"/>
      <c r="C840" s="289">
        <v>24</v>
      </c>
      <c r="D840" s="141" t="e">
        <f t="shared" si="13"/>
        <v>#DIV/0!</v>
      </c>
      <c r="E840" s="286"/>
    </row>
    <row r="841" customHeight="1" spans="1:5">
      <c r="A841" s="313" t="s">
        <v>675</v>
      </c>
      <c r="B841" s="251"/>
      <c r="C841" s="289"/>
      <c r="D841" s="141" t="e">
        <f t="shared" si="13"/>
        <v>#DIV/0!</v>
      </c>
      <c r="E841" s="286"/>
    </row>
    <row r="842" customHeight="1" spans="1:5">
      <c r="A842" s="313" t="s">
        <v>676</v>
      </c>
      <c r="B842" s="251">
        <v>34</v>
      </c>
      <c r="C842" s="289"/>
      <c r="D842" s="141">
        <f t="shared" si="13"/>
        <v>0</v>
      </c>
      <c r="E842" s="286"/>
    </row>
    <row r="843" customHeight="1" spans="1:5">
      <c r="A843" s="314" t="s">
        <v>677</v>
      </c>
      <c r="B843" s="251"/>
      <c r="C843" s="289"/>
      <c r="D843" s="141" t="e">
        <f t="shared" si="13"/>
        <v>#DIV/0!</v>
      </c>
      <c r="E843" s="286"/>
    </row>
    <row r="844" customHeight="1" spans="1:5">
      <c r="A844" s="314" t="s">
        <v>678</v>
      </c>
      <c r="B844" s="251">
        <v>432</v>
      </c>
      <c r="C844" s="289"/>
      <c r="D844" s="141">
        <f t="shared" si="13"/>
        <v>0</v>
      </c>
      <c r="E844" s="286"/>
    </row>
    <row r="845" customHeight="1" spans="1:5">
      <c r="A845" s="313" t="s">
        <v>679</v>
      </c>
      <c r="B845" s="251">
        <v>51</v>
      </c>
      <c r="C845" s="289"/>
      <c r="D845" s="141">
        <f t="shared" si="13"/>
        <v>0</v>
      </c>
      <c r="E845" s="286"/>
    </row>
    <row r="846" customHeight="1" spans="1:5">
      <c r="A846" s="314" t="s">
        <v>680</v>
      </c>
      <c r="B846" s="251"/>
      <c r="C846" s="289"/>
      <c r="D846" s="141" t="e">
        <f t="shared" si="13"/>
        <v>#DIV/0!</v>
      </c>
      <c r="E846" s="286"/>
    </row>
    <row r="847" customHeight="1" spans="1:5">
      <c r="A847" s="313" t="s">
        <v>681</v>
      </c>
      <c r="B847" s="251">
        <v>263</v>
      </c>
      <c r="C847" s="289">
        <v>132</v>
      </c>
      <c r="D847" s="141">
        <f t="shared" si="13"/>
        <v>0.501901140684411</v>
      </c>
      <c r="E847" s="286"/>
    </row>
    <row r="848" customHeight="1" spans="1:5">
      <c r="A848" s="313" t="s">
        <v>682</v>
      </c>
      <c r="B848" s="251"/>
      <c r="C848" s="289"/>
      <c r="D848" s="141" t="e">
        <f t="shared" si="13"/>
        <v>#DIV/0!</v>
      </c>
      <c r="E848" s="286"/>
    </row>
    <row r="849" customHeight="1" spans="1:5">
      <c r="A849" s="313" t="s">
        <v>683</v>
      </c>
      <c r="B849" s="251"/>
      <c r="C849" s="289"/>
      <c r="D849" s="141" t="e">
        <f t="shared" si="13"/>
        <v>#DIV/0!</v>
      </c>
      <c r="E849" s="286"/>
    </row>
    <row r="850" customHeight="1" spans="1:5">
      <c r="A850" s="313" t="s">
        <v>684</v>
      </c>
      <c r="B850" s="251"/>
      <c r="C850" s="289"/>
      <c r="D850" s="141" t="e">
        <f t="shared" si="13"/>
        <v>#DIV/0!</v>
      </c>
      <c r="E850" s="286"/>
    </row>
    <row r="851" customHeight="1" spans="1:5">
      <c r="A851" s="314" t="s">
        <v>685</v>
      </c>
      <c r="B851" s="251">
        <v>1713</v>
      </c>
      <c r="C851" s="289">
        <v>7565</v>
      </c>
      <c r="D851" s="141">
        <f t="shared" si="13"/>
        <v>4.41622883829539</v>
      </c>
      <c r="E851" s="286"/>
    </row>
    <row r="852" customHeight="1" spans="1:5">
      <c r="A852" s="314" t="s">
        <v>686</v>
      </c>
      <c r="B852" s="141">
        <f>SUM(B853:B877)</f>
        <v>12775</v>
      </c>
      <c r="C852" s="288">
        <f>SUM(C853:C877)</f>
        <v>18240</v>
      </c>
      <c r="D852" s="141">
        <f t="shared" si="13"/>
        <v>1.42778864970646</v>
      </c>
      <c r="E852" s="286"/>
    </row>
    <row r="853" customHeight="1" spans="1:5">
      <c r="A853" s="314" t="s">
        <v>624</v>
      </c>
      <c r="B853" s="251">
        <v>369</v>
      </c>
      <c r="C853" s="289">
        <v>5135</v>
      </c>
      <c r="D853" s="141">
        <f t="shared" si="13"/>
        <v>13.9159891598916</v>
      </c>
      <c r="E853" s="286"/>
    </row>
    <row r="854" customHeight="1" spans="1:5">
      <c r="A854" s="314" t="s">
        <v>625</v>
      </c>
      <c r="B854" s="251"/>
      <c r="C854" s="289">
        <v>141</v>
      </c>
      <c r="D854" s="141" t="e">
        <f t="shared" si="13"/>
        <v>#DIV/0!</v>
      </c>
      <c r="E854" s="286"/>
    </row>
    <row r="855" customHeight="1" spans="1:5">
      <c r="A855" s="314" t="s">
        <v>626</v>
      </c>
      <c r="B855" s="251"/>
      <c r="C855" s="289"/>
      <c r="D855" s="141" t="e">
        <f t="shared" si="13"/>
        <v>#DIV/0!</v>
      </c>
      <c r="E855" s="286"/>
    </row>
    <row r="856" customHeight="1" spans="1:5">
      <c r="A856" s="314" t="s">
        <v>687</v>
      </c>
      <c r="B856" s="251">
        <v>9</v>
      </c>
      <c r="C856" s="289"/>
      <c r="D856" s="141">
        <f t="shared" si="13"/>
        <v>0</v>
      </c>
      <c r="E856" s="286"/>
    </row>
    <row r="857" customHeight="1" spans="1:5">
      <c r="A857" s="314" t="s">
        <v>688</v>
      </c>
      <c r="B857" s="251">
        <v>5280</v>
      </c>
      <c r="C857" s="289">
        <v>6442</v>
      </c>
      <c r="D857" s="141">
        <f t="shared" si="13"/>
        <v>1.22007575757576</v>
      </c>
      <c r="E857" s="286"/>
    </row>
    <row r="858" customHeight="1" spans="1:5">
      <c r="A858" s="314" t="s">
        <v>689</v>
      </c>
      <c r="B858" s="251">
        <v>514</v>
      </c>
      <c r="C858" s="289">
        <v>784</v>
      </c>
      <c r="D858" s="141">
        <f t="shared" si="13"/>
        <v>1.52529182879377</v>
      </c>
      <c r="E858" s="286"/>
    </row>
    <row r="859" customHeight="1" spans="1:5">
      <c r="A859" s="314" t="s">
        <v>690</v>
      </c>
      <c r="B859" s="251"/>
      <c r="C859" s="289"/>
      <c r="D859" s="141" t="e">
        <f t="shared" si="13"/>
        <v>#DIV/0!</v>
      </c>
      <c r="E859" s="286"/>
    </row>
    <row r="860" customHeight="1" spans="1:5">
      <c r="A860" s="314" t="s">
        <v>691</v>
      </c>
      <c r="B860" s="251"/>
      <c r="C860" s="289">
        <v>9</v>
      </c>
      <c r="D860" s="141" t="e">
        <f t="shared" si="13"/>
        <v>#DIV/0!</v>
      </c>
      <c r="E860" s="286"/>
    </row>
    <row r="861" customHeight="1" spans="1:5">
      <c r="A861" s="314" t="s">
        <v>692</v>
      </c>
      <c r="B861" s="251">
        <v>22</v>
      </c>
      <c r="C861" s="289"/>
      <c r="D861" s="141">
        <f t="shared" si="13"/>
        <v>0</v>
      </c>
      <c r="E861" s="286"/>
    </row>
    <row r="862" customHeight="1" spans="1:5">
      <c r="A862" s="314" t="s">
        <v>693</v>
      </c>
      <c r="B862" s="251">
        <v>54</v>
      </c>
      <c r="C862" s="289">
        <v>180</v>
      </c>
      <c r="D862" s="141">
        <f t="shared" si="13"/>
        <v>3.33333333333333</v>
      </c>
      <c r="E862" s="286"/>
    </row>
    <row r="863" customHeight="1" spans="1:5">
      <c r="A863" s="314" t="s">
        <v>694</v>
      </c>
      <c r="B863" s="251">
        <v>29</v>
      </c>
      <c r="C863" s="289"/>
      <c r="D863" s="141">
        <f t="shared" si="13"/>
        <v>0</v>
      </c>
      <c r="E863" s="286"/>
    </row>
    <row r="864" customHeight="1" spans="1:5">
      <c r="A864" s="314" t="s">
        <v>695</v>
      </c>
      <c r="B864" s="251">
        <v>8</v>
      </c>
      <c r="C864" s="289"/>
      <c r="D864" s="141">
        <f t="shared" si="13"/>
        <v>0</v>
      </c>
      <c r="E864" s="286"/>
    </row>
    <row r="865" customHeight="1" spans="1:5">
      <c r="A865" s="314" t="s">
        <v>696</v>
      </c>
      <c r="B865" s="251">
        <v>21</v>
      </c>
      <c r="C865" s="289"/>
      <c r="D865" s="141">
        <f t="shared" si="13"/>
        <v>0</v>
      </c>
      <c r="E865" s="286"/>
    </row>
    <row r="866" customHeight="1" spans="1:5">
      <c r="A866" s="314" t="s">
        <v>697</v>
      </c>
      <c r="B866" s="251">
        <v>305</v>
      </c>
      <c r="C866" s="289">
        <v>385</v>
      </c>
      <c r="D866" s="141">
        <f t="shared" si="13"/>
        <v>1.26229508196721</v>
      </c>
      <c r="E866" s="286"/>
    </row>
    <row r="867" customHeight="1" spans="1:5">
      <c r="A867" s="314" t="s">
        <v>698</v>
      </c>
      <c r="B867" s="251">
        <v>100</v>
      </c>
      <c r="C867" s="289"/>
      <c r="D867" s="141">
        <f t="shared" si="13"/>
        <v>0</v>
      </c>
      <c r="E867" s="286"/>
    </row>
    <row r="868" customHeight="1" spans="1:5">
      <c r="A868" s="314" t="s">
        <v>699</v>
      </c>
      <c r="B868" s="251">
        <v>229</v>
      </c>
      <c r="C868" s="289">
        <v>2472</v>
      </c>
      <c r="D868" s="141">
        <f t="shared" si="13"/>
        <v>10.7947598253275</v>
      </c>
      <c r="E868" s="286"/>
    </row>
    <row r="869" customHeight="1" spans="1:5">
      <c r="A869" s="314" t="s">
        <v>700</v>
      </c>
      <c r="B869" s="251"/>
      <c r="C869" s="289"/>
      <c r="D869" s="141" t="e">
        <f t="shared" si="13"/>
        <v>#DIV/0!</v>
      </c>
      <c r="E869" s="286"/>
    </row>
    <row r="870" customHeight="1" spans="1:5">
      <c r="A870" s="314" t="s">
        <v>701</v>
      </c>
      <c r="B870" s="251"/>
      <c r="C870" s="289"/>
      <c r="D870" s="141" t="e">
        <f t="shared" si="13"/>
        <v>#DIV/0!</v>
      </c>
      <c r="E870" s="286"/>
    </row>
    <row r="871" customHeight="1" spans="1:5">
      <c r="A871" s="314" t="s">
        <v>702</v>
      </c>
      <c r="B871" s="251">
        <v>308</v>
      </c>
      <c r="C871" s="289"/>
      <c r="D871" s="141">
        <f t="shared" si="13"/>
        <v>0</v>
      </c>
      <c r="E871" s="286"/>
    </row>
    <row r="872" customHeight="1" spans="1:5">
      <c r="A872" s="314" t="s">
        <v>703</v>
      </c>
      <c r="B872" s="251">
        <v>81</v>
      </c>
      <c r="C872" s="289"/>
      <c r="D872" s="141">
        <f t="shared" si="13"/>
        <v>0</v>
      </c>
      <c r="E872" s="286"/>
    </row>
    <row r="873" customHeight="1" spans="1:5">
      <c r="A873" s="314" t="s">
        <v>704</v>
      </c>
      <c r="B873" s="251">
        <v>100</v>
      </c>
      <c r="C873" s="289"/>
      <c r="D873" s="141">
        <f t="shared" si="13"/>
        <v>0</v>
      </c>
      <c r="E873" s="286"/>
    </row>
    <row r="874" customHeight="1" spans="1:5">
      <c r="A874" s="314" t="s">
        <v>677</v>
      </c>
      <c r="B874" s="251">
        <v>23</v>
      </c>
      <c r="C874" s="289"/>
      <c r="D874" s="141">
        <f t="shared" si="13"/>
        <v>0</v>
      </c>
      <c r="E874" s="286"/>
    </row>
    <row r="875" customHeight="1" spans="1:5">
      <c r="A875" s="314" t="s">
        <v>705</v>
      </c>
      <c r="B875" s="251"/>
      <c r="C875" s="289"/>
      <c r="D875" s="141" t="e">
        <f t="shared" si="13"/>
        <v>#DIV/0!</v>
      </c>
      <c r="E875" s="286"/>
    </row>
    <row r="876" customHeight="1" spans="1:5">
      <c r="A876" s="314" t="s">
        <v>706</v>
      </c>
      <c r="B876" s="251">
        <v>1235</v>
      </c>
      <c r="C876" s="289">
        <v>1875</v>
      </c>
      <c r="D876" s="141">
        <f t="shared" si="13"/>
        <v>1.51821862348178</v>
      </c>
      <c r="E876" s="286"/>
    </row>
    <row r="877" customHeight="1" spans="1:5">
      <c r="A877" s="314" t="s">
        <v>707</v>
      </c>
      <c r="B877" s="251">
        <v>4088</v>
      </c>
      <c r="C877" s="289">
        <v>817</v>
      </c>
      <c r="D877" s="141">
        <f t="shared" si="13"/>
        <v>0.199853228962818</v>
      </c>
      <c r="E877" s="286"/>
    </row>
    <row r="878" customHeight="1" spans="1:5">
      <c r="A878" s="314" t="s">
        <v>708</v>
      </c>
      <c r="B878" s="141">
        <f>SUM(B879:B888)</f>
        <v>0</v>
      </c>
      <c r="C878" s="288">
        <f>SUM(C879:C888)</f>
        <v>0</v>
      </c>
      <c r="D878" s="141" t="e">
        <f t="shared" si="13"/>
        <v>#DIV/0!</v>
      </c>
      <c r="E878" s="286"/>
    </row>
    <row r="879" customHeight="1" spans="1:5">
      <c r="A879" s="314" t="s">
        <v>624</v>
      </c>
      <c r="B879" s="251"/>
      <c r="C879" s="289"/>
      <c r="D879" s="141" t="e">
        <f t="shared" si="13"/>
        <v>#DIV/0!</v>
      </c>
      <c r="E879" s="286"/>
    </row>
    <row r="880" customHeight="1" spans="1:5">
      <c r="A880" s="314" t="s">
        <v>625</v>
      </c>
      <c r="B880" s="251"/>
      <c r="C880" s="289"/>
      <c r="D880" s="141" t="e">
        <f t="shared" si="13"/>
        <v>#DIV/0!</v>
      </c>
      <c r="E880" s="286"/>
    </row>
    <row r="881" customHeight="1" spans="1:5">
      <c r="A881" s="314" t="s">
        <v>626</v>
      </c>
      <c r="B881" s="251"/>
      <c r="C881" s="289"/>
      <c r="D881" s="141" t="e">
        <f t="shared" si="13"/>
        <v>#DIV/0!</v>
      </c>
      <c r="E881" s="286"/>
    </row>
    <row r="882" customHeight="1" spans="1:5">
      <c r="A882" s="314" t="s">
        <v>709</v>
      </c>
      <c r="B882" s="251"/>
      <c r="C882" s="289"/>
      <c r="D882" s="141" t="e">
        <f t="shared" si="13"/>
        <v>#DIV/0!</v>
      </c>
      <c r="E882" s="286"/>
    </row>
    <row r="883" customHeight="1" spans="1:5">
      <c r="A883" s="314" t="s">
        <v>710</v>
      </c>
      <c r="B883" s="251"/>
      <c r="C883" s="289"/>
      <c r="D883" s="141" t="e">
        <f t="shared" si="13"/>
        <v>#DIV/0!</v>
      </c>
      <c r="E883" s="286"/>
    </row>
    <row r="884" customHeight="1" spans="1:5">
      <c r="A884" s="314" t="s">
        <v>711</v>
      </c>
      <c r="B884" s="251"/>
      <c r="C884" s="289"/>
      <c r="D884" s="141" t="e">
        <f t="shared" si="13"/>
        <v>#DIV/0!</v>
      </c>
      <c r="E884" s="286"/>
    </row>
    <row r="885" customHeight="1" spans="1:5">
      <c r="A885" s="314" t="s">
        <v>712</v>
      </c>
      <c r="B885" s="251"/>
      <c r="C885" s="289"/>
      <c r="D885" s="141" t="e">
        <f t="shared" si="13"/>
        <v>#DIV/0!</v>
      </c>
      <c r="E885" s="286"/>
    </row>
    <row r="886" customHeight="1" spans="1:5">
      <c r="A886" s="314" t="s">
        <v>713</v>
      </c>
      <c r="B886" s="251"/>
      <c r="C886" s="289"/>
      <c r="D886" s="141" t="e">
        <f t="shared" si="13"/>
        <v>#DIV/0!</v>
      </c>
      <c r="E886" s="286"/>
    </row>
    <row r="887" customHeight="1" spans="1:5">
      <c r="A887" s="314" t="s">
        <v>714</v>
      </c>
      <c r="B887" s="251"/>
      <c r="C887" s="289"/>
      <c r="D887" s="141" t="e">
        <f t="shared" si="13"/>
        <v>#DIV/0!</v>
      </c>
      <c r="E887" s="286"/>
    </row>
    <row r="888" customHeight="1" spans="1:5">
      <c r="A888" s="314" t="s">
        <v>715</v>
      </c>
      <c r="B888" s="251"/>
      <c r="C888" s="289"/>
      <c r="D888" s="141" t="e">
        <f t="shared" si="13"/>
        <v>#DIV/0!</v>
      </c>
      <c r="E888" s="286"/>
    </row>
    <row r="889" customHeight="1" spans="1:5">
      <c r="A889" s="314" t="s">
        <v>716</v>
      </c>
      <c r="B889" s="141">
        <f>SUM(B890:B899)</f>
        <v>26614</v>
      </c>
      <c r="C889" s="288">
        <f>SUM(C890:C899)</f>
        <v>22192</v>
      </c>
      <c r="D889" s="141">
        <f t="shared" si="13"/>
        <v>0.83384684752386</v>
      </c>
      <c r="E889" s="286"/>
    </row>
    <row r="890" customHeight="1" spans="1:5">
      <c r="A890" s="314" t="s">
        <v>624</v>
      </c>
      <c r="B890" s="251">
        <v>956</v>
      </c>
      <c r="C890" s="289">
        <v>274</v>
      </c>
      <c r="D890" s="141">
        <f t="shared" si="13"/>
        <v>0.286610878661088</v>
      </c>
      <c r="E890" s="286"/>
    </row>
    <row r="891" customHeight="1" spans="1:5">
      <c r="A891" s="314" t="s">
        <v>625</v>
      </c>
      <c r="B891" s="251">
        <v>5</v>
      </c>
      <c r="C891" s="289">
        <v>38</v>
      </c>
      <c r="D891" s="141">
        <f t="shared" si="13"/>
        <v>7.6</v>
      </c>
      <c r="E891" s="286"/>
    </row>
    <row r="892" customHeight="1" spans="1:5">
      <c r="A892" s="314" t="s">
        <v>626</v>
      </c>
      <c r="B892" s="251">
        <v>50</v>
      </c>
      <c r="C892" s="289"/>
      <c r="D892" s="141">
        <f t="shared" si="13"/>
        <v>0</v>
      </c>
      <c r="E892" s="286"/>
    </row>
    <row r="893" customHeight="1" spans="1:5">
      <c r="A893" s="314" t="s">
        <v>717</v>
      </c>
      <c r="B893" s="251">
        <v>11065</v>
      </c>
      <c r="C893" s="289">
        <v>5523</v>
      </c>
      <c r="D893" s="141">
        <f t="shared" si="13"/>
        <v>0.499141436963398</v>
      </c>
      <c r="E893" s="286"/>
    </row>
    <row r="894" customHeight="1" spans="1:5">
      <c r="A894" s="314" t="s">
        <v>718</v>
      </c>
      <c r="B894" s="251">
        <v>150</v>
      </c>
      <c r="C894" s="289">
        <v>1626</v>
      </c>
      <c r="D894" s="141">
        <f t="shared" si="13"/>
        <v>10.84</v>
      </c>
      <c r="E894" s="286"/>
    </row>
    <row r="895" customHeight="1" spans="1:5">
      <c r="A895" s="314" t="s">
        <v>719</v>
      </c>
      <c r="B895" s="251"/>
      <c r="C895" s="289"/>
      <c r="D895" s="141" t="e">
        <f t="shared" si="13"/>
        <v>#DIV/0!</v>
      </c>
      <c r="E895" s="286"/>
    </row>
    <row r="896" customHeight="1" spans="1:5">
      <c r="A896" s="314" t="s">
        <v>720</v>
      </c>
      <c r="B896" s="251"/>
      <c r="C896" s="289"/>
      <c r="D896" s="141" t="e">
        <f t="shared" si="13"/>
        <v>#DIV/0!</v>
      </c>
      <c r="E896" s="286"/>
    </row>
    <row r="897" customHeight="1" spans="1:5">
      <c r="A897" s="314" t="s">
        <v>721</v>
      </c>
      <c r="B897" s="251"/>
      <c r="C897" s="289"/>
      <c r="D897" s="141" t="e">
        <f t="shared" si="13"/>
        <v>#DIV/0!</v>
      </c>
      <c r="E897" s="286"/>
    </row>
    <row r="898" customHeight="1" spans="1:5">
      <c r="A898" s="314" t="s">
        <v>722</v>
      </c>
      <c r="B898" s="251"/>
      <c r="C898" s="289"/>
      <c r="D898" s="141" t="e">
        <f t="shared" si="13"/>
        <v>#DIV/0!</v>
      </c>
      <c r="E898" s="286"/>
    </row>
    <row r="899" customHeight="1" spans="1:5">
      <c r="A899" s="314" t="s">
        <v>723</v>
      </c>
      <c r="B899" s="251">
        <v>14388</v>
      </c>
      <c r="C899" s="289">
        <v>14731</v>
      </c>
      <c r="D899" s="141">
        <f t="shared" si="13"/>
        <v>1.02383931053656</v>
      </c>
      <c r="E899" s="286"/>
    </row>
    <row r="900" customHeight="1" spans="1:5">
      <c r="A900" s="314" t="s">
        <v>724</v>
      </c>
      <c r="B900" s="141">
        <f>SUM(B901:B905)</f>
        <v>3604</v>
      </c>
      <c r="C900" s="288">
        <f>SUM(C901:C905)</f>
        <v>2724</v>
      </c>
      <c r="D900" s="141">
        <f t="shared" si="13"/>
        <v>0.755826859045505</v>
      </c>
      <c r="E900" s="286"/>
    </row>
    <row r="901" customHeight="1" spans="1:5">
      <c r="A901" s="314" t="s">
        <v>725</v>
      </c>
      <c r="B901" s="251">
        <v>194</v>
      </c>
      <c r="C901" s="289">
        <v>281</v>
      </c>
      <c r="D901" s="141">
        <f t="shared" si="13"/>
        <v>1.44845360824742</v>
      </c>
      <c r="E901" s="286"/>
    </row>
    <row r="902" customHeight="1" spans="1:5">
      <c r="A902" s="314" t="s">
        <v>726</v>
      </c>
      <c r="B902" s="251">
        <v>3328</v>
      </c>
      <c r="C902" s="289">
        <v>2154</v>
      </c>
      <c r="D902" s="141">
        <f t="shared" ref="D902:D965" si="14">C902/B902</f>
        <v>0.647235576923077</v>
      </c>
      <c r="E902" s="286"/>
    </row>
    <row r="903" customHeight="1" spans="1:5">
      <c r="A903" s="314" t="s">
        <v>727</v>
      </c>
      <c r="B903" s="251">
        <v>82</v>
      </c>
      <c r="C903" s="289">
        <v>289</v>
      </c>
      <c r="D903" s="141">
        <f t="shared" si="14"/>
        <v>3.52439024390244</v>
      </c>
      <c r="E903" s="286"/>
    </row>
    <row r="904" customHeight="1" spans="1:5">
      <c r="A904" s="314" t="s">
        <v>728</v>
      </c>
      <c r="B904" s="251"/>
      <c r="C904" s="289"/>
      <c r="D904" s="141" t="e">
        <f t="shared" si="14"/>
        <v>#DIV/0!</v>
      </c>
      <c r="E904" s="286"/>
    </row>
    <row r="905" customHeight="1" spans="1:5">
      <c r="A905" s="314" t="s">
        <v>729</v>
      </c>
      <c r="B905" s="251"/>
      <c r="C905" s="289"/>
      <c r="D905" s="141" t="e">
        <f t="shared" si="14"/>
        <v>#DIV/0!</v>
      </c>
      <c r="E905" s="286"/>
    </row>
    <row r="906" customHeight="1" spans="1:5">
      <c r="A906" s="314" t="s">
        <v>730</v>
      </c>
      <c r="B906" s="141">
        <f>SUM(B907:B912)</f>
        <v>4762</v>
      </c>
      <c r="C906" s="288">
        <f>SUM(C907:C912)</f>
        <v>11656</v>
      </c>
      <c r="D906" s="141">
        <f t="shared" si="14"/>
        <v>2.44771104577908</v>
      </c>
      <c r="E906" s="286"/>
    </row>
    <row r="907" customHeight="1" spans="1:5">
      <c r="A907" s="314" t="s">
        <v>731</v>
      </c>
      <c r="B907" s="251">
        <v>281</v>
      </c>
      <c r="C907" s="289">
        <v>4269</v>
      </c>
      <c r="D907" s="141">
        <f t="shared" si="14"/>
        <v>15.1921708185053</v>
      </c>
      <c r="E907" s="286"/>
    </row>
    <row r="908" customHeight="1" spans="1:5">
      <c r="A908" s="314" t="s">
        <v>732</v>
      </c>
      <c r="B908" s="251">
        <v>155</v>
      </c>
      <c r="C908" s="289">
        <v>760</v>
      </c>
      <c r="D908" s="141">
        <f t="shared" si="14"/>
        <v>4.90322580645161</v>
      </c>
      <c r="E908" s="286"/>
    </row>
    <row r="909" customHeight="1" spans="1:5">
      <c r="A909" s="314" t="s">
        <v>733</v>
      </c>
      <c r="B909" s="251">
        <v>4085</v>
      </c>
      <c r="C909" s="289">
        <v>4562</v>
      </c>
      <c r="D909" s="141">
        <f t="shared" si="14"/>
        <v>1.11676866585067</v>
      </c>
      <c r="E909" s="286"/>
    </row>
    <row r="910" customHeight="1" spans="1:5">
      <c r="A910" s="314" t="s">
        <v>734</v>
      </c>
      <c r="B910" s="251"/>
      <c r="C910" s="289">
        <v>2065</v>
      </c>
      <c r="D910" s="141" t="e">
        <f t="shared" si="14"/>
        <v>#DIV/0!</v>
      </c>
      <c r="E910" s="286"/>
    </row>
    <row r="911" customHeight="1" spans="1:5">
      <c r="A911" s="314" t="s">
        <v>735</v>
      </c>
      <c r="B911" s="251"/>
      <c r="C911" s="289"/>
      <c r="D911" s="141" t="e">
        <f t="shared" si="14"/>
        <v>#DIV/0!</v>
      </c>
      <c r="E911" s="286"/>
    </row>
    <row r="912" customHeight="1" spans="1:5">
      <c r="A912" s="314" t="s">
        <v>736</v>
      </c>
      <c r="B912" s="251">
        <v>241</v>
      </c>
      <c r="C912" s="289"/>
      <c r="D912" s="141">
        <f t="shared" si="14"/>
        <v>0</v>
      </c>
      <c r="E912" s="286"/>
    </row>
    <row r="913" customHeight="1" spans="1:5">
      <c r="A913" s="314" t="s">
        <v>737</v>
      </c>
      <c r="B913" s="141">
        <f>SUM(B914:B919)</f>
        <v>3435</v>
      </c>
      <c r="C913" s="288">
        <f>SUM(C914:C919)</f>
        <v>2351</v>
      </c>
      <c r="D913" s="141">
        <f t="shared" si="14"/>
        <v>0.684425036390102</v>
      </c>
      <c r="E913" s="286"/>
    </row>
    <row r="914" customHeight="1" spans="1:5">
      <c r="A914" s="314" t="s">
        <v>738</v>
      </c>
      <c r="B914" s="251">
        <v>19</v>
      </c>
      <c r="C914" s="289"/>
      <c r="D914" s="141">
        <f t="shared" si="14"/>
        <v>0</v>
      </c>
      <c r="E914" s="286"/>
    </row>
    <row r="915" customHeight="1" spans="1:5">
      <c r="A915" s="314" t="s">
        <v>739</v>
      </c>
      <c r="B915" s="251">
        <v>0</v>
      </c>
      <c r="C915" s="289"/>
      <c r="D915" s="141" t="e">
        <f t="shared" si="14"/>
        <v>#DIV/0!</v>
      </c>
      <c r="E915" s="286"/>
    </row>
    <row r="916" customHeight="1" spans="1:5">
      <c r="A916" s="314" t="s">
        <v>740</v>
      </c>
      <c r="B916" s="251">
        <v>2910</v>
      </c>
      <c r="C916" s="289">
        <v>2051</v>
      </c>
      <c r="D916" s="141">
        <f t="shared" si="14"/>
        <v>0.704810996563574</v>
      </c>
      <c r="E916" s="286"/>
    </row>
    <row r="917" customHeight="1" spans="1:5">
      <c r="A917" s="314" t="s">
        <v>741</v>
      </c>
      <c r="B917" s="251">
        <v>351</v>
      </c>
      <c r="C917" s="289">
        <v>288</v>
      </c>
      <c r="D917" s="141">
        <f t="shared" si="14"/>
        <v>0.82051282051282</v>
      </c>
      <c r="E917" s="286"/>
    </row>
    <row r="918" customHeight="1" spans="1:5">
      <c r="A918" s="314" t="s">
        <v>742</v>
      </c>
      <c r="B918" s="251">
        <v>0</v>
      </c>
      <c r="C918" s="289"/>
      <c r="D918" s="141" t="e">
        <f t="shared" si="14"/>
        <v>#DIV/0!</v>
      </c>
      <c r="E918" s="286"/>
    </row>
    <row r="919" customHeight="1" spans="1:5">
      <c r="A919" s="314" t="s">
        <v>743</v>
      </c>
      <c r="B919" s="251">
        <v>155</v>
      </c>
      <c r="C919" s="289">
        <v>12</v>
      </c>
      <c r="D919" s="141">
        <f t="shared" si="14"/>
        <v>0.0774193548387097</v>
      </c>
      <c r="E919" s="286"/>
    </row>
    <row r="920" customHeight="1" spans="1:5">
      <c r="A920" s="314" t="s">
        <v>744</v>
      </c>
      <c r="B920" s="141">
        <f>SUM(B921:B922)</f>
        <v>0</v>
      </c>
      <c r="C920" s="288">
        <f>SUM(C921:C922)</f>
        <v>0</v>
      </c>
      <c r="D920" s="141" t="e">
        <f t="shared" si="14"/>
        <v>#DIV/0!</v>
      </c>
      <c r="E920" s="286"/>
    </row>
    <row r="921" customHeight="1" spans="1:5">
      <c r="A921" s="314" t="s">
        <v>745</v>
      </c>
      <c r="B921" s="251"/>
      <c r="C921" s="289"/>
      <c r="D921" s="141" t="e">
        <f t="shared" si="14"/>
        <v>#DIV/0!</v>
      </c>
      <c r="E921" s="286"/>
    </row>
    <row r="922" customHeight="1" spans="1:5">
      <c r="A922" s="314" t="s">
        <v>746</v>
      </c>
      <c r="B922" s="251"/>
      <c r="C922" s="289"/>
      <c r="D922" s="141" t="e">
        <f t="shared" si="14"/>
        <v>#DIV/0!</v>
      </c>
      <c r="E922" s="286"/>
    </row>
    <row r="923" customHeight="1" spans="1:5">
      <c r="A923" s="314" t="s">
        <v>747</v>
      </c>
      <c r="B923" s="141">
        <f>SUM(B924:B925)</f>
        <v>353</v>
      </c>
      <c r="C923" s="288">
        <f>SUM(C924:C925)</f>
        <v>768</v>
      </c>
      <c r="D923" s="141">
        <f t="shared" si="14"/>
        <v>2.17563739376771</v>
      </c>
      <c r="E923" s="286"/>
    </row>
    <row r="924" customHeight="1" spans="1:5">
      <c r="A924" s="314" t="s">
        <v>748</v>
      </c>
      <c r="B924" s="251"/>
      <c r="C924" s="289"/>
      <c r="D924" s="141" t="e">
        <f t="shared" si="14"/>
        <v>#DIV/0!</v>
      </c>
      <c r="E924" s="286"/>
    </row>
    <row r="925" customHeight="1" spans="1:5">
      <c r="A925" s="314" t="s">
        <v>749</v>
      </c>
      <c r="B925" s="251">
        <v>353</v>
      </c>
      <c r="C925" s="289">
        <v>768</v>
      </c>
      <c r="D925" s="141">
        <f t="shared" si="14"/>
        <v>2.17563739376771</v>
      </c>
      <c r="E925" s="286"/>
    </row>
    <row r="926" customHeight="1" spans="1:5">
      <c r="A926" s="314" t="s">
        <v>750</v>
      </c>
      <c r="B926" s="305">
        <f>B927+B950+B960+B970+B975+B982+B987</f>
        <v>17519</v>
      </c>
      <c r="C926" s="285">
        <f>C927+C950+C960+C970+C975+C982+C987</f>
        <v>16105</v>
      </c>
      <c r="D926" s="141">
        <f t="shared" si="14"/>
        <v>0.919287630572521</v>
      </c>
      <c r="E926" s="286"/>
    </row>
    <row r="927" customHeight="1" spans="1:5">
      <c r="A927" s="314" t="s">
        <v>751</v>
      </c>
      <c r="B927" s="141">
        <f>SUM(B928:B949)</f>
        <v>9363</v>
      </c>
      <c r="C927" s="288">
        <f>SUM(C928:C949)</f>
        <v>12435</v>
      </c>
      <c r="D927" s="141">
        <f t="shared" si="14"/>
        <v>1.32809996795899</v>
      </c>
      <c r="E927" s="286"/>
    </row>
    <row r="928" customHeight="1" spans="1:5">
      <c r="A928" s="314" t="s">
        <v>624</v>
      </c>
      <c r="B928" s="251">
        <v>3404</v>
      </c>
      <c r="C928" s="289">
        <v>2421</v>
      </c>
      <c r="D928" s="141">
        <f t="shared" si="14"/>
        <v>0.711222091656874</v>
      </c>
      <c r="E928" s="286"/>
    </row>
    <row r="929" customHeight="1" spans="1:5">
      <c r="A929" s="314" t="s">
        <v>625</v>
      </c>
      <c r="B929" s="251">
        <v>48</v>
      </c>
      <c r="C929" s="289">
        <v>362</v>
      </c>
      <c r="D929" s="141">
        <f t="shared" si="14"/>
        <v>7.54166666666667</v>
      </c>
      <c r="E929" s="286"/>
    </row>
    <row r="930" customHeight="1" spans="1:5">
      <c r="A930" s="314" t="s">
        <v>626</v>
      </c>
      <c r="B930" s="251">
        <v>0</v>
      </c>
      <c r="C930" s="289"/>
      <c r="D930" s="141" t="e">
        <f t="shared" si="14"/>
        <v>#DIV/0!</v>
      </c>
      <c r="E930" s="286"/>
    </row>
    <row r="931" customHeight="1" spans="1:5">
      <c r="A931" s="314" t="s">
        <v>752</v>
      </c>
      <c r="B931" s="251">
        <v>3754</v>
      </c>
      <c r="C931" s="289">
        <v>7233</v>
      </c>
      <c r="D931" s="141">
        <f t="shared" si="14"/>
        <v>1.92674480554076</v>
      </c>
      <c r="E931" s="286"/>
    </row>
    <row r="932" customHeight="1" spans="1:5">
      <c r="A932" s="314" t="s">
        <v>753</v>
      </c>
      <c r="B932" s="251">
        <v>644</v>
      </c>
      <c r="C932" s="289">
        <v>649</v>
      </c>
      <c r="D932" s="141">
        <f t="shared" si="14"/>
        <v>1.00776397515528</v>
      </c>
      <c r="E932" s="286"/>
    </row>
    <row r="933" customHeight="1" spans="1:5">
      <c r="A933" s="314" t="s">
        <v>754</v>
      </c>
      <c r="B933" s="251">
        <v>0</v>
      </c>
      <c r="C933" s="289"/>
      <c r="D933" s="141" t="e">
        <f t="shared" si="14"/>
        <v>#DIV/0!</v>
      </c>
      <c r="E933" s="286"/>
    </row>
    <row r="934" customHeight="1" spans="1:5">
      <c r="A934" s="314" t="s">
        <v>755</v>
      </c>
      <c r="B934" s="251">
        <v>90</v>
      </c>
      <c r="C934" s="289">
        <v>691</v>
      </c>
      <c r="D934" s="141">
        <f t="shared" si="14"/>
        <v>7.67777777777778</v>
      </c>
      <c r="E934" s="286"/>
    </row>
    <row r="935" customHeight="1" spans="1:5">
      <c r="A935" s="314" t="s">
        <v>756</v>
      </c>
      <c r="B935" s="251">
        <v>0</v>
      </c>
      <c r="C935" s="289"/>
      <c r="D935" s="141" t="e">
        <f t="shared" si="14"/>
        <v>#DIV/0!</v>
      </c>
      <c r="E935" s="286"/>
    </row>
    <row r="936" customHeight="1" spans="1:5">
      <c r="A936" s="314" t="s">
        <v>757</v>
      </c>
      <c r="B936" s="251">
        <v>361</v>
      </c>
      <c r="C936" s="289">
        <v>205</v>
      </c>
      <c r="D936" s="141">
        <f t="shared" si="14"/>
        <v>0.56786703601108</v>
      </c>
      <c r="E936" s="286"/>
    </row>
    <row r="937" customHeight="1" spans="1:5">
      <c r="A937" s="314" t="s">
        <v>758</v>
      </c>
      <c r="B937" s="251">
        <v>0</v>
      </c>
      <c r="C937" s="289"/>
      <c r="D937" s="141" t="e">
        <f t="shared" si="14"/>
        <v>#DIV/0!</v>
      </c>
      <c r="E937" s="286"/>
    </row>
    <row r="938" customHeight="1" spans="1:5">
      <c r="A938" s="314" t="s">
        <v>759</v>
      </c>
      <c r="B938" s="251">
        <v>0</v>
      </c>
      <c r="C938" s="289"/>
      <c r="D938" s="141" t="e">
        <f t="shared" si="14"/>
        <v>#DIV/0!</v>
      </c>
      <c r="E938" s="286"/>
    </row>
    <row r="939" customHeight="1" spans="1:5">
      <c r="A939" s="314" t="s">
        <v>760</v>
      </c>
      <c r="B939" s="251">
        <v>0</v>
      </c>
      <c r="C939" s="289"/>
      <c r="D939" s="141" t="e">
        <f t="shared" si="14"/>
        <v>#DIV/0!</v>
      </c>
      <c r="E939" s="286"/>
    </row>
    <row r="940" customHeight="1" spans="1:5">
      <c r="A940" s="314" t="s">
        <v>761</v>
      </c>
      <c r="B940" s="251">
        <v>0</v>
      </c>
      <c r="C940" s="289"/>
      <c r="D940" s="141" t="e">
        <f t="shared" si="14"/>
        <v>#DIV/0!</v>
      </c>
      <c r="E940" s="286"/>
    </row>
    <row r="941" customHeight="1" spans="1:5">
      <c r="A941" s="314" t="s">
        <v>762</v>
      </c>
      <c r="B941" s="251">
        <v>0</v>
      </c>
      <c r="C941" s="289"/>
      <c r="D941" s="141" t="e">
        <f t="shared" si="14"/>
        <v>#DIV/0!</v>
      </c>
      <c r="E941" s="286"/>
    </row>
    <row r="942" customHeight="1" spans="1:5">
      <c r="A942" s="314" t="s">
        <v>763</v>
      </c>
      <c r="B942" s="251">
        <v>40</v>
      </c>
      <c r="C942" s="289">
        <v>35</v>
      </c>
      <c r="D942" s="141">
        <f t="shared" si="14"/>
        <v>0.875</v>
      </c>
      <c r="E942" s="286"/>
    </row>
    <row r="943" customHeight="1" spans="1:5">
      <c r="A943" s="314" t="s">
        <v>764</v>
      </c>
      <c r="B943" s="251">
        <v>0</v>
      </c>
      <c r="C943" s="289"/>
      <c r="D943" s="141" t="e">
        <f t="shared" si="14"/>
        <v>#DIV/0!</v>
      </c>
      <c r="E943" s="286"/>
    </row>
    <row r="944" customHeight="1" spans="1:5">
      <c r="A944" s="314" t="s">
        <v>765</v>
      </c>
      <c r="B944" s="251">
        <v>42</v>
      </c>
      <c r="C944" s="289">
        <v>38</v>
      </c>
      <c r="D944" s="141">
        <f t="shared" si="14"/>
        <v>0.904761904761905</v>
      </c>
      <c r="E944" s="286"/>
    </row>
    <row r="945" customHeight="1" spans="1:5">
      <c r="A945" s="314" t="s">
        <v>766</v>
      </c>
      <c r="B945" s="251">
        <v>0</v>
      </c>
      <c r="C945" s="289"/>
      <c r="D945" s="141" t="e">
        <f t="shared" si="14"/>
        <v>#DIV/0!</v>
      </c>
      <c r="E945" s="286"/>
    </row>
    <row r="946" customHeight="1" spans="1:5">
      <c r="A946" s="314" t="s">
        <v>767</v>
      </c>
      <c r="B946" s="251">
        <v>31</v>
      </c>
      <c r="C946" s="289"/>
      <c r="D946" s="141">
        <f t="shared" si="14"/>
        <v>0</v>
      </c>
      <c r="E946" s="286"/>
    </row>
    <row r="947" customHeight="1" spans="1:5">
      <c r="A947" s="314" t="s">
        <v>768</v>
      </c>
      <c r="B947" s="251">
        <v>0</v>
      </c>
      <c r="C947" s="289"/>
      <c r="D947" s="141" t="e">
        <f t="shared" si="14"/>
        <v>#DIV/0!</v>
      </c>
      <c r="E947" s="286"/>
    </row>
    <row r="948" customHeight="1" spans="1:5">
      <c r="A948" s="314" t="s">
        <v>769</v>
      </c>
      <c r="B948" s="251">
        <v>0</v>
      </c>
      <c r="C948" s="289"/>
      <c r="D948" s="141" t="e">
        <f t="shared" si="14"/>
        <v>#DIV/0!</v>
      </c>
      <c r="E948" s="286"/>
    </row>
    <row r="949" customHeight="1" spans="1:5">
      <c r="A949" s="314" t="s">
        <v>770</v>
      </c>
      <c r="B949" s="251">
        <v>949</v>
      </c>
      <c r="C949" s="289">
        <v>801</v>
      </c>
      <c r="D949" s="141">
        <f t="shared" si="14"/>
        <v>0.84404636459431</v>
      </c>
      <c r="E949" s="286"/>
    </row>
    <row r="950" customHeight="1" spans="1:5">
      <c r="A950" s="314" t="s">
        <v>771</v>
      </c>
      <c r="B950" s="141">
        <f>SUM(B951:B959)</f>
        <v>1700</v>
      </c>
      <c r="C950" s="288">
        <f>SUM(C951:C959)</f>
        <v>4</v>
      </c>
      <c r="D950" s="141">
        <f t="shared" si="14"/>
        <v>0.00235294117647059</v>
      </c>
      <c r="E950" s="286"/>
    </row>
    <row r="951" customHeight="1" spans="1:5">
      <c r="A951" s="314" t="s">
        <v>624</v>
      </c>
      <c r="B951" s="251"/>
      <c r="C951" s="289">
        <v>4</v>
      </c>
      <c r="D951" s="141" t="e">
        <f t="shared" si="14"/>
        <v>#DIV/0!</v>
      </c>
      <c r="E951" s="286"/>
    </row>
    <row r="952" customHeight="1" spans="1:5">
      <c r="A952" s="314" t="s">
        <v>625</v>
      </c>
      <c r="B952" s="251"/>
      <c r="C952" s="289"/>
      <c r="D952" s="141" t="e">
        <f t="shared" si="14"/>
        <v>#DIV/0!</v>
      </c>
      <c r="E952" s="286"/>
    </row>
    <row r="953" customHeight="1" spans="1:5">
      <c r="A953" s="314" t="s">
        <v>626</v>
      </c>
      <c r="B953" s="251"/>
      <c r="C953" s="289"/>
      <c r="D953" s="141" t="e">
        <f t="shared" si="14"/>
        <v>#DIV/0!</v>
      </c>
      <c r="E953" s="286"/>
    </row>
    <row r="954" customHeight="1" spans="1:5">
      <c r="A954" s="314" t="s">
        <v>772</v>
      </c>
      <c r="B954" s="251"/>
      <c r="C954" s="289"/>
      <c r="D954" s="141" t="e">
        <f t="shared" si="14"/>
        <v>#DIV/0!</v>
      </c>
      <c r="E954" s="286"/>
    </row>
    <row r="955" customHeight="1" spans="1:5">
      <c r="A955" s="314" t="s">
        <v>773</v>
      </c>
      <c r="B955" s="251"/>
      <c r="C955" s="289"/>
      <c r="D955" s="141" t="e">
        <f t="shared" si="14"/>
        <v>#DIV/0!</v>
      </c>
      <c r="E955" s="286"/>
    </row>
    <row r="956" customHeight="1" spans="1:5">
      <c r="A956" s="314" t="s">
        <v>774</v>
      </c>
      <c r="B956" s="251"/>
      <c r="C956" s="289"/>
      <c r="D956" s="141" t="e">
        <f t="shared" si="14"/>
        <v>#DIV/0!</v>
      </c>
      <c r="E956" s="286"/>
    </row>
    <row r="957" customHeight="1" spans="1:5">
      <c r="A957" s="314" t="s">
        <v>775</v>
      </c>
      <c r="B957" s="251"/>
      <c r="C957" s="289"/>
      <c r="D957" s="141" t="e">
        <f t="shared" si="14"/>
        <v>#DIV/0!</v>
      </c>
      <c r="E957" s="286"/>
    </row>
    <row r="958" customHeight="1" spans="1:5">
      <c r="A958" s="314" t="s">
        <v>776</v>
      </c>
      <c r="B958" s="251"/>
      <c r="C958" s="289"/>
      <c r="D958" s="141" t="e">
        <f t="shared" si="14"/>
        <v>#DIV/0!</v>
      </c>
      <c r="E958" s="286"/>
    </row>
    <row r="959" customHeight="1" spans="1:5">
      <c r="A959" s="314" t="s">
        <v>777</v>
      </c>
      <c r="B959" s="251">
        <v>1700</v>
      </c>
      <c r="C959" s="289"/>
      <c r="D959" s="141">
        <f t="shared" si="14"/>
        <v>0</v>
      </c>
      <c r="E959" s="286"/>
    </row>
    <row r="960" customHeight="1" spans="1:5">
      <c r="A960" s="314" t="s">
        <v>778</v>
      </c>
      <c r="B960" s="141">
        <f>SUM(B961:B969)</f>
        <v>0</v>
      </c>
      <c r="C960" s="288">
        <f>SUM(C961:C969)</f>
        <v>109</v>
      </c>
      <c r="D960" s="141" t="e">
        <f t="shared" si="14"/>
        <v>#DIV/0!</v>
      </c>
      <c r="E960" s="286"/>
    </row>
    <row r="961" customHeight="1" spans="1:5">
      <c r="A961" s="314" t="s">
        <v>624</v>
      </c>
      <c r="B961" s="251"/>
      <c r="C961" s="289"/>
      <c r="D961" s="141" t="e">
        <f t="shared" si="14"/>
        <v>#DIV/0!</v>
      </c>
      <c r="E961" s="286"/>
    </row>
    <row r="962" customHeight="1" spans="1:5">
      <c r="A962" s="314" t="s">
        <v>625</v>
      </c>
      <c r="B962" s="251"/>
      <c r="C962" s="289"/>
      <c r="D962" s="141" t="e">
        <f t="shared" si="14"/>
        <v>#DIV/0!</v>
      </c>
      <c r="E962" s="286"/>
    </row>
    <row r="963" customHeight="1" spans="1:5">
      <c r="A963" s="314" t="s">
        <v>626</v>
      </c>
      <c r="B963" s="251"/>
      <c r="C963" s="289"/>
      <c r="D963" s="141" t="e">
        <f t="shared" si="14"/>
        <v>#DIV/0!</v>
      </c>
      <c r="E963" s="286"/>
    </row>
    <row r="964" customHeight="1" spans="1:5">
      <c r="A964" s="314" t="s">
        <v>779</v>
      </c>
      <c r="B964" s="251"/>
      <c r="C964" s="289">
        <v>109</v>
      </c>
      <c r="D964" s="141" t="e">
        <f t="shared" si="14"/>
        <v>#DIV/0!</v>
      </c>
      <c r="E964" s="286"/>
    </row>
    <row r="965" customHeight="1" spans="1:5">
      <c r="A965" s="314" t="s">
        <v>780</v>
      </c>
      <c r="B965" s="251"/>
      <c r="C965" s="289"/>
      <c r="D965" s="141" t="e">
        <f t="shared" si="14"/>
        <v>#DIV/0!</v>
      </c>
      <c r="E965" s="286"/>
    </row>
    <row r="966" customHeight="1" spans="1:5">
      <c r="A966" s="314" t="s">
        <v>781</v>
      </c>
      <c r="B966" s="251"/>
      <c r="C966" s="289"/>
      <c r="D966" s="141" t="e">
        <f t="shared" ref="D966:D1029" si="15">C966/B966</f>
        <v>#DIV/0!</v>
      </c>
      <c r="E966" s="286"/>
    </row>
    <row r="967" customHeight="1" spans="1:5">
      <c r="A967" s="314" t="s">
        <v>782</v>
      </c>
      <c r="B967" s="251"/>
      <c r="C967" s="289"/>
      <c r="D967" s="141" t="e">
        <f t="shared" si="15"/>
        <v>#DIV/0!</v>
      </c>
      <c r="E967" s="286"/>
    </row>
    <row r="968" customHeight="1" spans="1:5">
      <c r="A968" s="314" t="s">
        <v>783</v>
      </c>
      <c r="B968" s="251"/>
      <c r="C968" s="289"/>
      <c r="D968" s="141" t="e">
        <f t="shared" si="15"/>
        <v>#DIV/0!</v>
      </c>
      <c r="E968" s="286"/>
    </row>
    <row r="969" customHeight="1" spans="1:5">
      <c r="A969" s="314" t="s">
        <v>784</v>
      </c>
      <c r="B969" s="251"/>
      <c r="C969" s="289"/>
      <c r="D969" s="141" t="e">
        <f t="shared" si="15"/>
        <v>#DIV/0!</v>
      </c>
      <c r="E969" s="286"/>
    </row>
    <row r="970" customHeight="1" spans="1:5">
      <c r="A970" s="314" t="s">
        <v>785</v>
      </c>
      <c r="B970" s="141">
        <f>SUM(B971:B974)</f>
        <v>2648</v>
      </c>
      <c r="C970" s="288">
        <f>SUM(C971:C974)</f>
        <v>3528</v>
      </c>
      <c r="D970" s="141">
        <f t="shared" si="15"/>
        <v>1.33232628398792</v>
      </c>
      <c r="E970" s="286"/>
    </row>
    <row r="971" customHeight="1" spans="1:5">
      <c r="A971" s="314" t="s">
        <v>786</v>
      </c>
      <c r="B971" s="251">
        <v>589</v>
      </c>
      <c r="C971" s="289">
        <v>299</v>
      </c>
      <c r="D971" s="141">
        <f t="shared" si="15"/>
        <v>0.507640067911715</v>
      </c>
      <c r="E971" s="286"/>
    </row>
    <row r="972" customHeight="1" spans="1:5">
      <c r="A972" s="314" t="s">
        <v>787</v>
      </c>
      <c r="B972" s="251">
        <v>1608</v>
      </c>
      <c r="C972" s="289"/>
      <c r="D972" s="141">
        <f t="shared" si="15"/>
        <v>0</v>
      </c>
      <c r="E972" s="286"/>
    </row>
    <row r="973" customHeight="1" spans="1:5">
      <c r="A973" s="314" t="s">
        <v>788</v>
      </c>
      <c r="B973" s="251">
        <v>108</v>
      </c>
      <c r="C973" s="289"/>
      <c r="D973" s="141">
        <f t="shared" si="15"/>
        <v>0</v>
      </c>
      <c r="E973" s="286"/>
    </row>
    <row r="974" customHeight="1" spans="1:5">
      <c r="A974" s="314" t="s">
        <v>789</v>
      </c>
      <c r="B974" s="251">
        <v>343</v>
      </c>
      <c r="C974" s="289">
        <v>3229</v>
      </c>
      <c r="D974" s="141">
        <f t="shared" si="15"/>
        <v>9.41399416909621</v>
      </c>
      <c r="E974" s="286"/>
    </row>
    <row r="975" customHeight="1" spans="1:5">
      <c r="A975" s="314" t="s">
        <v>790</v>
      </c>
      <c r="B975" s="141">
        <f>SUM(B976:B981)</f>
        <v>0</v>
      </c>
      <c r="C975" s="288">
        <f>SUM(C976:C981)</f>
        <v>0</v>
      </c>
      <c r="D975" s="141" t="e">
        <f t="shared" si="15"/>
        <v>#DIV/0!</v>
      </c>
      <c r="E975" s="286"/>
    </row>
    <row r="976" customHeight="1" spans="1:5">
      <c r="A976" s="314" t="s">
        <v>624</v>
      </c>
      <c r="B976" s="251"/>
      <c r="C976" s="289"/>
      <c r="D976" s="141" t="e">
        <f t="shared" si="15"/>
        <v>#DIV/0!</v>
      </c>
      <c r="E976" s="286"/>
    </row>
    <row r="977" customHeight="1" spans="1:5">
      <c r="A977" s="314" t="s">
        <v>625</v>
      </c>
      <c r="B977" s="251"/>
      <c r="C977" s="289"/>
      <c r="D977" s="141" t="e">
        <f t="shared" si="15"/>
        <v>#DIV/0!</v>
      </c>
      <c r="E977" s="286"/>
    </row>
    <row r="978" customHeight="1" spans="1:5">
      <c r="A978" s="314" t="s">
        <v>626</v>
      </c>
      <c r="B978" s="251"/>
      <c r="C978" s="289"/>
      <c r="D978" s="141" t="e">
        <f t="shared" si="15"/>
        <v>#DIV/0!</v>
      </c>
      <c r="E978" s="286"/>
    </row>
    <row r="979" customHeight="1" spans="1:5">
      <c r="A979" s="314" t="s">
        <v>776</v>
      </c>
      <c r="B979" s="251"/>
      <c r="C979" s="289"/>
      <c r="D979" s="141" t="e">
        <f t="shared" si="15"/>
        <v>#DIV/0!</v>
      </c>
      <c r="E979" s="286"/>
    </row>
    <row r="980" customHeight="1" spans="1:5">
      <c r="A980" s="314" t="s">
        <v>791</v>
      </c>
      <c r="B980" s="251"/>
      <c r="C980" s="289"/>
      <c r="D980" s="141" t="e">
        <f t="shared" si="15"/>
        <v>#DIV/0!</v>
      </c>
      <c r="E980" s="286"/>
    </row>
    <row r="981" customHeight="1" spans="1:5">
      <c r="A981" s="314" t="s">
        <v>792</v>
      </c>
      <c r="B981" s="251"/>
      <c r="C981" s="289"/>
      <c r="D981" s="141" t="e">
        <f t="shared" si="15"/>
        <v>#DIV/0!</v>
      </c>
      <c r="E981" s="286"/>
    </row>
    <row r="982" customHeight="1" spans="1:5">
      <c r="A982" s="314" t="s">
        <v>793</v>
      </c>
      <c r="B982" s="141">
        <f>SUM(B983:B986)</f>
        <v>3408</v>
      </c>
      <c r="C982" s="288">
        <f>SUM(C983:C986)</f>
        <v>21</v>
      </c>
      <c r="D982" s="141">
        <f t="shared" si="15"/>
        <v>0.00616197183098592</v>
      </c>
      <c r="E982" s="286"/>
    </row>
    <row r="983" customHeight="1" spans="1:5">
      <c r="A983" s="314" t="s">
        <v>794</v>
      </c>
      <c r="B983" s="251">
        <v>700</v>
      </c>
      <c r="C983" s="289"/>
      <c r="D983" s="141">
        <f t="shared" si="15"/>
        <v>0</v>
      </c>
      <c r="E983" s="286"/>
    </row>
    <row r="984" customHeight="1" spans="1:5">
      <c r="A984" s="314" t="s">
        <v>795</v>
      </c>
      <c r="B984" s="251">
        <v>2682</v>
      </c>
      <c r="C984" s="289">
        <v>21</v>
      </c>
      <c r="D984" s="141">
        <f t="shared" si="15"/>
        <v>0.00782997762863535</v>
      </c>
      <c r="E984" s="286"/>
    </row>
    <row r="985" customHeight="1" spans="1:5">
      <c r="A985" s="314" t="s">
        <v>796</v>
      </c>
      <c r="B985" s="251">
        <v>0</v>
      </c>
      <c r="C985" s="289"/>
      <c r="D985" s="141" t="e">
        <f t="shared" si="15"/>
        <v>#DIV/0!</v>
      </c>
      <c r="E985" s="286"/>
    </row>
    <row r="986" customHeight="1" spans="1:5">
      <c r="A986" s="314" t="s">
        <v>797</v>
      </c>
      <c r="B986" s="251">
        <v>26</v>
      </c>
      <c r="C986" s="289"/>
      <c r="D986" s="141">
        <f t="shared" si="15"/>
        <v>0</v>
      </c>
      <c r="E986" s="286"/>
    </row>
    <row r="987" customHeight="1" spans="1:5">
      <c r="A987" s="314" t="s">
        <v>798</v>
      </c>
      <c r="B987" s="141">
        <f>SUM(B988:B989)</f>
        <v>400</v>
      </c>
      <c r="C987" s="288">
        <f>SUM(C988:C989)</f>
        <v>8</v>
      </c>
      <c r="D987" s="141">
        <f t="shared" si="15"/>
        <v>0.02</v>
      </c>
      <c r="E987" s="286"/>
    </row>
    <row r="988" customHeight="1" spans="1:5">
      <c r="A988" s="314" t="s">
        <v>799</v>
      </c>
      <c r="B988" s="251"/>
      <c r="C988" s="289"/>
      <c r="D988" s="141" t="e">
        <f t="shared" si="15"/>
        <v>#DIV/0!</v>
      </c>
      <c r="E988" s="286"/>
    </row>
    <row r="989" customHeight="1" spans="1:5">
      <c r="A989" s="314" t="s">
        <v>800</v>
      </c>
      <c r="B989" s="251">
        <v>400</v>
      </c>
      <c r="C989" s="289">
        <v>8</v>
      </c>
      <c r="D989" s="141">
        <f t="shared" si="15"/>
        <v>0.02</v>
      </c>
      <c r="E989" s="286"/>
    </row>
    <row r="990" customHeight="1" spans="1:5">
      <c r="A990" s="314" t="s">
        <v>801</v>
      </c>
      <c r="B990" s="305">
        <f>B991+B1001+B1017+B1022+B1036+B1043+B1050</f>
        <v>524</v>
      </c>
      <c r="C990" s="285">
        <f>C991+C1001+C1017+C1022+C1036+C1043+C1050</f>
        <v>1820</v>
      </c>
      <c r="D990" s="141">
        <f t="shared" si="15"/>
        <v>3.47328244274809</v>
      </c>
      <c r="E990" s="286"/>
    </row>
    <row r="991" customHeight="1" spans="1:5">
      <c r="A991" s="314" t="s">
        <v>802</v>
      </c>
      <c r="B991" s="141">
        <f>SUM(B992:B1000)</f>
        <v>10</v>
      </c>
      <c r="C991" s="288">
        <f>SUM(C992:C1000)</f>
        <v>47</v>
      </c>
      <c r="D991" s="141">
        <f t="shared" si="15"/>
        <v>4.7</v>
      </c>
      <c r="E991" s="286"/>
    </row>
    <row r="992" customHeight="1" spans="1:5">
      <c r="A992" s="314" t="s">
        <v>624</v>
      </c>
      <c r="B992" s="251"/>
      <c r="C992" s="289">
        <v>47</v>
      </c>
      <c r="D992" s="141" t="e">
        <f t="shared" si="15"/>
        <v>#DIV/0!</v>
      </c>
      <c r="E992" s="286"/>
    </row>
    <row r="993" customHeight="1" spans="1:5">
      <c r="A993" s="314" t="s">
        <v>625</v>
      </c>
      <c r="B993" s="251"/>
      <c r="C993" s="289"/>
      <c r="D993" s="141" t="e">
        <f t="shared" si="15"/>
        <v>#DIV/0!</v>
      </c>
      <c r="E993" s="286"/>
    </row>
    <row r="994" customHeight="1" spans="1:5">
      <c r="A994" s="314" t="s">
        <v>626</v>
      </c>
      <c r="B994" s="251"/>
      <c r="C994" s="289"/>
      <c r="D994" s="141" t="e">
        <f t="shared" si="15"/>
        <v>#DIV/0!</v>
      </c>
      <c r="E994" s="286"/>
    </row>
    <row r="995" customHeight="1" spans="1:5">
      <c r="A995" s="314" t="s">
        <v>803</v>
      </c>
      <c r="B995" s="251"/>
      <c r="C995" s="289"/>
      <c r="D995" s="141" t="e">
        <f t="shared" si="15"/>
        <v>#DIV/0!</v>
      </c>
      <c r="E995" s="286"/>
    </row>
    <row r="996" customHeight="1" spans="1:5">
      <c r="A996" s="314" t="s">
        <v>804</v>
      </c>
      <c r="B996" s="251"/>
      <c r="C996" s="289"/>
      <c r="D996" s="141" t="e">
        <f t="shared" si="15"/>
        <v>#DIV/0!</v>
      </c>
      <c r="E996" s="286"/>
    </row>
    <row r="997" customHeight="1" spans="1:5">
      <c r="A997" s="314" t="s">
        <v>805</v>
      </c>
      <c r="B997" s="251"/>
      <c r="C997" s="289"/>
      <c r="D997" s="141" t="e">
        <f t="shared" si="15"/>
        <v>#DIV/0!</v>
      </c>
      <c r="E997" s="286"/>
    </row>
    <row r="998" customHeight="1" spans="1:5">
      <c r="A998" s="314" t="s">
        <v>806</v>
      </c>
      <c r="B998" s="251"/>
      <c r="C998" s="289"/>
      <c r="D998" s="141" t="e">
        <f t="shared" si="15"/>
        <v>#DIV/0!</v>
      </c>
      <c r="E998" s="286"/>
    </row>
    <row r="999" customHeight="1" spans="1:5">
      <c r="A999" s="314" t="s">
        <v>807</v>
      </c>
      <c r="B999" s="251"/>
      <c r="C999" s="289"/>
      <c r="D999" s="141" t="e">
        <f t="shared" si="15"/>
        <v>#DIV/0!</v>
      </c>
      <c r="E999" s="286"/>
    </row>
    <row r="1000" customHeight="1" spans="1:5">
      <c r="A1000" s="314" t="s">
        <v>808</v>
      </c>
      <c r="B1000" s="251">
        <v>10</v>
      </c>
      <c r="C1000" s="289"/>
      <c r="D1000" s="141">
        <f t="shared" si="15"/>
        <v>0</v>
      </c>
      <c r="E1000" s="286"/>
    </row>
    <row r="1001" customHeight="1" spans="1:5">
      <c r="A1001" s="314" t="s">
        <v>809</v>
      </c>
      <c r="B1001" s="141">
        <f>SUM(B1002:B1016)</f>
        <v>0</v>
      </c>
      <c r="C1001" s="288">
        <f>SUM(C1002:C1016)</f>
        <v>31</v>
      </c>
      <c r="D1001" s="141" t="e">
        <f t="shared" si="15"/>
        <v>#DIV/0!</v>
      </c>
      <c r="E1001" s="286"/>
    </row>
    <row r="1002" customHeight="1" spans="1:5">
      <c r="A1002" s="314" t="s">
        <v>624</v>
      </c>
      <c r="B1002" s="251"/>
      <c r="C1002" s="289"/>
      <c r="D1002" s="141" t="e">
        <f t="shared" si="15"/>
        <v>#DIV/0!</v>
      </c>
      <c r="E1002" s="286"/>
    </row>
    <row r="1003" customHeight="1" spans="1:5">
      <c r="A1003" s="314" t="s">
        <v>625</v>
      </c>
      <c r="B1003" s="251"/>
      <c r="C1003" s="289"/>
      <c r="D1003" s="141" t="e">
        <f t="shared" si="15"/>
        <v>#DIV/0!</v>
      </c>
      <c r="E1003" s="286"/>
    </row>
    <row r="1004" customHeight="1" spans="1:5">
      <c r="A1004" s="314" t="s">
        <v>626</v>
      </c>
      <c r="B1004" s="251"/>
      <c r="C1004" s="289"/>
      <c r="D1004" s="141" t="e">
        <f t="shared" si="15"/>
        <v>#DIV/0!</v>
      </c>
      <c r="E1004" s="286"/>
    </row>
    <row r="1005" customHeight="1" spans="1:5">
      <c r="A1005" s="314" t="s">
        <v>810</v>
      </c>
      <c r="B1005" s="251"/>
      <c r="C1005" s="289"/>
      <c r="D1005" s="141" t="e">
        <f t="shared" si="15"/>
        <v>#DIV/0!</v>
      </c>
      <c r="E1005" s="286"/>
    </row>
    <row r="1006" customHeight="1" spans="1:5">
      <c r="A1006" s="314" t="s">
        <v>811</v>
      </c>
      <c r="B1006" s="251"/>
      <c r="C1006" s="289"/>
      <c r="D1006" s="141" t="e">
        <f t="shared" si="15"/>
        <v>#DIV/0!</v>
      </c>
      <c r="E1006" s="286"/>
    </row>
    <row r="1007" customHeight="1" spans="1:5">
      <c r="A1007" s="314" t="s">
        <v>812</v>
      </c>
      <c r="B1007" s="251"/>
      <c r="C1007" s="289"/>
      <c r="D1007" s="141" t="e">
        <f t="shared" si="15"/>
        <v>#DIV/0!</v>
      </c>
      <c r="E1007" s="286"/>
    </row>
    <row r="1008" customHeight="1" spans="1:5">
      <c r="A1008" s="314" t="s">
        <v>813</v>
      </c>
      <c r="B1008" s="251"/>
      <c r="C1008" s="289"/>
      <c r="D1008" s="141" t="e">
        <f t="shared" si="15"/>
        <v>#DIV/0!</v>
      </c>
      <c r="E1008" s="286"/>
    </row>
    <row r="1009" customHeight="1" spans="1:5">
      <c r="A1009" s="314" t="s">
        <v>814</v>
      </c>
      <c r="B1009" s="251"/>
      <c r="C1009" s="289"/>
      <c r="D1009" s="141" t="e">
        <f t="shared" si="15"/>
        <v>#DIV/0!</v>
      </c>
      <c r="E1009" s="286"/>
    </row>
    <row r="1010" customHeight="1" spans="1:5">
      <c r="A1010" s="314" t="s">
        <v>815</v>
      </c>
      <c r="B1010" s="251"/>
      <c r="C1010" s="289"/>
      <c r="D1010" s="141" t="e">
        <f t="shared" si="15"/>
        <v>#DIV/0!</v>
      </c>
      <c r="E1010" s="286"/>
    </row>
    <row r="1011" customHeight="1" spans="1:5">
      <c r="A1011" s="314" t="s">
        <v>816</v>
      </c>
      <c r="B1011" s="251"/>
      <c r="C1011" s="289"/>
      <c r="D1011" s="141" t="e">
        <f t="shared" si="15"/>
        <v>#DIV/0!</v>
      </c>
      <c r="E1011" s="286"/>
    </row>
    <row r="1012" customHeight="1" spans="1:5">
      <c r="A1012" s="314" t="s">
        <v>817</v>
      </c>
      <c r="B1012" s="251"/>
      <c r="C1012" s="289"/>
      <c r="D1012" s="141" t="e">
        <f t="shared" si="15"/>
        <v>#DIV/0!</v>
      </c>
      <c r="E1012" s="286"/>
    </row>
    <row r="1013" customHeight="1" spans="1:5">
      <c r="A1013" s="314" t="s">
        <v>818</v>
      </c>
      <c r="B1013" s="251"/>
      <c r="C1013" s="289"/>
      <c r="D1013" s="141" t="e">
        <f t="shared" si="15"/>
        <v>#DIV/0!</v>
      </c>
      <c r="E1013" s="286"/>
    </row>
    <row r="1014" customHeight="1" spans="1:5">
      <c r="A1014" s="314" t="s">
        <v>819</v>
      </c>
      <c r="B1014" s="251"/>
      <c r="C1014" s="289"/>
      <c r="D1014" s="141" t="e">
        <f t="shared" si="15"/>
        <v>#DIV/0!</v>
      </c>
      <c r="E1014" s="286"/>
    </row>
    <row r="1015" customHeight="1" spans="1:5">
      <c r="A1015" s="314" t="s">
        <v>820</v>
      </c>
      <c r="B1015" s="251"/>
      <c r="C1015" s="289"/>
      <c r="D1015" s="141" t="e">
        <f t="shared" si="15"/>
        <v>#DIV/0!</v>
      </c>
      <c r="E1015" s="286"/>
    </row>
    <row r="1016" customHeight="1" spans="1:5">
      <c r="A1016" s="314" t="s">
        <v>821</v>
      </c>
      <c r="B1016" s="251"/>
      <c r="C1016" s="289">
        <v>31</v>
      </c>
      <c r="D1016" s="141" t="e">
        <f t="shared" si="15"/>
        <v>#DIV/0!</v>
      </c>
      <c r="E1016" s="286"/>
    </row>
    <row r="1017" customHeight="1" spans="1:5">
      <c r="A1017" s="314" t="s">
        <v>822</v>
      </c>
      <c r="B1017" s="141">
        <f>SUM(B1018:B1021)</f>
        <v>1</v>
      </c>
      <c r="C1017" s="288">
        <f>SUM(C1018:C1021)</f>
        <v>21</v>
      </c>
      <c r="D1017" s="141">
        <f t="shared" si="15"/>
        <v>21</v>
      </c>
      <c r="E1017" s="286"/>
    </row>
    <row r="1018" customHeight="1" spans="1:5">
      <c r="A1018" s="314" t="s">
        <v>624</v>
      </c>
      <c r="B1018" s="251">
        <v>1</v>
      </c>
      <c r="C1018" s="289"/>
      <c r="D1018" s="141">
        <f t="shared" si="15"/>
        <v>0</v>
      </c>
      <c r="E1018" s="286"/>
    </row>
    <row r="1019" customHeight="1" spans="1:5">
      <c r="A1019" s="314" t="s">
        <v>625</v>
      </c>
      <c r="B1019" s="251"/>
      <c r="C1019" s="289"/>
      <c r="D1019" s="141" t="e">
        <f t="shared" si="15"/>
        <v>#DIV/0!</v>
      </c>
      <c r="E1019" s="286"/>
    </row>
    <row r="1020" customHeight="1" spans="1:5">
      <c r="A1020" s="314" t="s">
        <v>626</v>
      </c>
      <c r="B1020" s="251"/>
      <c r="C1020" s="289"/>
      <c r="D1020" s="141" t="e">
        <f t="shared" si="15"/>
        <v>#DIV/0!</v>
      </c>
      <c r="E1020" s="286"/>
    </row>
    <row r="1021" customHeight="1" spans="1:5">
      <c r="A1021" s="314" t="s">
        <v>823</v>
      </c>
      <c r="B1021" s="251"/>
      <c r="C1021" s="289">
        <v>21</v>
      </c>
      <c r="D1021" s="141" t="e">
        <f t="shared" si="15"/>
        <v>#DIV/0!</v>
      </c>
      <c r="E1021" s="286"/>
    </row>
    <row r="1022" customHeight="1" spans="1:5">
      <c r="A1022" s="314" t="s">
        <v>824</v>
      </c>
      <c r="B1022" s="141">
        <f>SUM(B1023:B1035)</f>
        <v>271</v>
      </c>
      <c r="C1022" s="288">
        <f>SUM(C1023:C1035)</f>
        <v>413</v>
      </c>
      <c r="D1022" s="141">
        <f t="shared" si="15"/>
        <v>1.5239852398524</v>
      </c>
      <c r="E1022" s="286"/>
    </row>
    <row r="1023" customHeight="1" spans="1:5">
      <c r="A1023" s="314" t="s">
        <v>624</v>
      </c>
      <c r="B1023" s="251">
        <v>163</v>
      </c>
      <c r="C1023" s="289">
        <v>276</v>
      </c>
      <c r="D1023" s="141">
        <f t="shared" si="15"/>
        <v>1.69325153374233</v>
      </c>
      <c r="E1023" s="286"/>
    </row>
    <row r="1024" customHeight="1" spans="1:5">
      <c r="A1024" s="314" t="s">
        <v>625</v>
      </c>
      <c r="B1024" s="251"/>
      <c r="C1024" s="289"/>
      <c r="D1024" s="141" t="e">
        <f t="shared" si="15"/>
        <v>#DIV/0!</v>
      </c>
      <c r="E1024" s="286"/>
    </row>
    <row r="1025" customHeight="1" spans="1:5">
      <c r="A1025" s="314" t="s">
        <v>626</v>
      </c>
      <c r="B1025" s="251"/>
      <c r="C1025" s="289"/>
      <c r="D1025" s="141" t="e">
        <f t="shared" si="15"/>
        <v>#DIV/0!</v>
      </c>
      <c r="E1025" s="286"/>
    </row>
    <row r="1026" customHeight="1" spans="1:5">
      <c r="A1026" s="314" t="s">
        <v>825</v>
      </c>
      <c r="B1026" s="251"/>
      <c r="C1026" s="289"/>
      <c r="D1026" s="141" t="e">
        <f t="shared" si="15"/>
        <v>#DIV/0!</v>
      </c>
      <c r="E1026" s="286"/>
    </row>
    <row r="1027" customHeight="1" spans="1:5">
      <c r="A1027" s="314" t="s">
        <v>826</v>
      </c>
      <c r="B1027" s="251">
        <v>2</v>
      </c>
      <c r="C1027" s="289"/>
      <c r="D1027" s="141">
        <f t="shared" si="15"/>
        <v>0</v>
      </c>
      <c r="E1027" s="286"/>
    </row>
    <row r="1028" customHeight="1" spans="1:5">
      <c r="A1028" s="314" t="s">
        <v>827</v>
      </c>
      <c r="B1028" s="251"/>
      <c r="C1028" s="289"/>
      <c r="D1028" s="141" t="e">
        <f t="shared" si="15"/>
        <v>#DIV/0!</v>
      </c>
      <c r="E1028" s="286"/>
    </row>
    <row r="1029" customHeight="1" spans="1:5">
      <c r="A1029" s="314" t="s">
        <v>828</v>
      </c>
      <c r="B1029" s="251"/>
      <c r="C1029" s="289"/>
      <c r="D1029" s="141" t="e">
        <f t="shared" si="15"/>
        <v>#DIV/0!</v>
      </c>
      <c r="E1029" s="286"/>
    </row>
    <row r="1030" customHeight="1" spans="1:5">
      <c r="A1030" s="314" t="s">
        <v>829</v>
      </c>
      <c r="B1030" s="251"/>
      <c r="C1030" s="289"/>
      <c r="D1030" s="141" t="e">
        <f t="shared" ref="D1030:D1093" si="16">C1030/B1030</f>
        <v>#DIV/0!</v>
      </c>
      <c r="E1030" s="286"/>
    </row>
    <row r="1031" customHeight="1" spans="1:5">
      <c r="A1031" s="314" t="s">
        <v>830</v>
      </c>
      <c r="B1031" s="251">
        <v>50</v>
      </c>
      <c r="C1031" s="289">
        <v>96</v>
      </c>
      <c r="D1031" s="141">
        <f t="shared" si="16"/>
        <v>1.92</v>
      </c>
      <c r="E1031" s="286"/>
    </row>
    <row r="1032" customHeight="1" spans="1:5">
      <c r="A1032" s="314" t="s">
        <v>831</v>
      </c>
      <c r="B1032" s="251"/>
      <c r="C1032" s="289"/>
      <c r="D1032" s="141" t="e">
        <f t="shared" si="16"/>
        <v>#DIV/0!</v>
      </c>
      <c r="E1032" s="286"/>
    </row>
    <row r="1033" customHeight="1" spans="1:5">
      <c r="A1033" s="314" t="s">
        <v>776</v>
      </c>
      <c r="B1033" s="251">
        <v>56</v>
      </c>
      <c r="C1033" s="289"/>
      <c r="D1033" s="141">
        <f t="shared" si="16"/>
        <v>0</v>
      </c>
      <c r="E1033" s="286"/>
    </row>
    <row r="1034" customHeight="1" spans="1:5">
      <c r="A1034" s="314" t="s">
        <v>832</v>
      </c>
      <c r="B1034" s="251"/>
      <c r="C1034" s="289"/>
      <c r="D1034" s="141" t="e">
        <f t="shared" si="16"/>
        <v>#DIV/0!</v>
      </c>
      <c r="E1034" s="286"/>
    </row>
    <row r="1035" customHeight="1" spans="1:5">
      <c r="A1035" s="314" t="s">
        <v>833</v>
      </c>
      <c r="B1035" s="251"/>
      <c r="C1035" s="289">
        <v>41</v>
      </c>
      <c r="D1035" s="141" t="e">
        <f t="shared" si="16"/>
        <v>#DIV/0!</v>
      </c>
      <c r="E1035" s="286"/>
    </row>
    <row r="1036" customHeight="1" spans="1:5">
      <c r="A1036" s="314" t="s">
        <v>834</v>
      </c>
      <c r="B1036" s="141">
        <f>SUM(B1037:B1042)</f>
        <v>0</v>
      </c>
      <c r="C1036" s="288">
        <f>SUM(C1037:C1042)</f>
        <v>0</v>
      </c>
      <c r="D1036" s="141" t="e">
        <f t="shared" si="16"/>
        <v>#DIV/0!</v>
      </c>
      <c r="E1036" s="286"/>
    </row>
    <row r="1037" customHeight="1" spans="1:5">
      <c r="A1037" s="314" t="s">
        <v>624</v>
      </c>
      <c r="B1037" s="251"/>
      <c r="C1037" s="289"/>
      <c r="D1037" s="141" t="e">
        <f t="shared" si="16"/>
        <v>#DIV/0!</v>
      </c>
      <c r="E1037" s="286"/>
    </row>
    <row r="1038" customHeight="1" spans="1:5">
      <c r="A1038" s="314" t="s">
        <v>625</v>
      </c>
      <c r="B1038" s="251"/>
      <c r="C1038" s="289"/>
      <c r="D1038" s="141" t="e">
        <f t="shared" si="16"/>
        <v>#DIV/0!</v>
      </c>
      <c r="E1038" s="286"/>
    </row>
    <row r="1039" customHeight="1" spans="1:5">
      <c r="A1039" s="314" t="s">
        <v>626</v>
      </c>
      <c r="B1039" s="251"/>
      <c r="C1039" s="289"/>
      <c r="D1039" s="141" t="e">
        <f t="shared" si="16"/>
        <v>#DIV/0!</v>
      </c>
      <c r="E1039" s="286"/>
    </row>
    <row r="1040" customHeight="1" spans="1:5">
      <c r="A1040" s="314" t="s">
        <v>835</v>
      </c>
      <c r="B1040" s="251"/>
      <c r="C1040" s="289"/>
      <c r="D1040" s="141" t="e">
        <f t="shared" si="16"/>
        <v>#DIV/0!</v>
      </c>
      <c r="E1040" s="286"/>
    </row>
    <row r="1041" customHeight="1" spans="1:5">
      <c r="A1041" s="313" t="s">
        <v>836</v>
      </c>
      <c r="B1041" s="251"/>
      <c r="C1041" s="289"/>
      <c r="D1041" s="141" t="e">
        <f t="shared" si="16"/>
        <v>#DIV/0!</v>
      </c>
      <c r="E1041" s="286"/>
    </row>
    <row r="1042" customHeight="1" spans="1:5">
      <c r="A1042" s="314" t="s">
        <v>837</v>
      </c>
      <c r="B1042" s="251"/>
      <c r="C1042" s="289"/>
      <c r="D1042" s="141" t="e">
        <f t="shared" si="16"/>
        <v>#DIV/0!</v>
      </c>
      <c r="E1042" s="286"/>
    </row>
    <row r="1043" customHeight="1" spans="1:5">
      <c r="A1043" s="314" t="s">
        <v>838</v>
      </c>
      <c r="B1043" s="141">
        <f>SUM(B1044:B1049)</f>
        <v>106</v>
      </c>
      <c r="C1043" s="288">
        <f>SUM(C1044:C1049)</f>
        <v>96</v>
      </c>
      <c r="D1043" s="141">
        <f t="shared" si="16"/>
        <v>0.905660377358491</v>
      </c>
      <c r="E1043" s="286"/>
    </row>
    <row r="1044" customHeight="1" spans="1:5">
      <c r="A1044" s="314" t="s">
        <v>624</v>
      </c>
      <c r="B1044" s="251"/>
      <c r="C1044" s="289"/>
      <c r="D1044" s="141" t="e">
        <f t="shared" si="16"/>
        <v>#DIV/0!</v>
      </c>
      <c r="E1044" s="286"/>
    </row>
    <row r="1045" customHeight="1" spans="1:5">
      <c r="A1045" s="314" t="s">
        <v>625</v>
      </c>
      <c r="B1045" s="251"/>
      <c r="C1045" s="289"/>
      <c r="D1045" s="141" t="e">
        <f t="shared" si="16"/>
        <v>#DIV/0!</v>
      </c>
      <c r="E1045" s="286"/>
    </row>
    <row r="1046" customHeight="1" spans="1:5">
      <c r="A1046" s="314" t="s">
        <v>626</v>
      </c>
      <c r="B1046" s="251"/>
      <c r="C1046" s="289"/>
      <c r="D1046" s="141" t="e">
        <f t="shared" si="16"/>
        <v>#DIV/0!</v>
      </c>
      <c r="E1046" s="286"/>
    </row>
    <row r="1047" customHeight="1" spans="1:5">
      <c r="A1047" s="314" t="s">
        <v>839</v>
      </c>
      <c r="B1047" s="251"/>
      <c r="C1047" s="289">
        <v>15</v>
      </c>
      <c r="D1047" s="141" t="e">
        <f t="shared" si="16"/>
        <v>#DIV/0!</v>
      </c>
      <c r="E1047" s="286"/>
    </row>
    <row r="1048" customHeight="1" spans="1:5">
      <c r="A1048" s="314" t="s">
        <v>840</v>
      </c>
      <c r="B1048" s="251">
        <v>50</v>
      </c>
      <c r="C1048" s="289">
        <v>26</v>
      </c>
      <c r="D1048" s="141">
        <f t="shared" si="16"/>
        <v>0.52</v>
      </c>
      <c r="E1048" s="286"/>
    </row>
    <row r="1049" customHeight="1" spans="1:5">
      <c r="A1049" s="314" t="s">
        <v>841</v>
      </c>
      <c r="B1049" s="251">
        <v>56</v>
      </c>
      <c r="C1049" s="289">
        <v>55</v>
      </c>
      <c r="D1049" s="141">
        <f t="shared" si="16"/>
        <v>0.982142857142857</v>
      </c>
      <c r="E1049" s="286"/>
    </row>
    <row r="1050" customHeight="1" spans="1:5">
      <c r="A1050" s="314" t="s">
        <v>842</v>
      </c>
      <c r="B1050" s="141">
        <f>SUM(B1051:B1055)</f>
        <v>136</v>
      </c>
      <c r="C1050" s="288">
        <f>SUM(C1051:C1055)</f>
        <v>1212</v>
      </c>
      <c r="D1050" s="141">
        <f t="shared" si="16"/>
        <v>8.91176470588235</v>
      </c>
      <c r="E1050" s="286"/>
    </row>
    <row r="1051" customHeight="1" spans="1:5">
      <c r="A1051" s="314" t="s">
        <v>843</v>
      </c>
      <c r="B1051" s="251"/>
      <c r="C1051" s="289"/>
      <c r="D1051" s="141" t="e">
        <f t="shared" si="16"/>
        <v>#DIV/0!</v>
      </c>
      <c r="E1051" s="286"/>
    </row>
    <row r="1052" customHeight="1" spans="1:5">
      <c r="A1052" s="314" t="s">
        <v>844</v>
      </c>
      <c r="B1052" s="251">
        <v>20</v>
      </c>
      <c r="C1052" s="289">
        <v>180</v>
      </c>
      <c r="D1052" s="141">
        <f t="shared" si="16"/>
        <v>9</v>
      </c>
      <c r="E1052" s="286"/>
    </row>
    <row r="1053" customHeight="1" spans="1:5">
      <c r="A1053" s="314" t="s">
        <v>845</v>
      </c>
      <c r="B1053" s="251"/>
      <c r="C1053" s="289"/>
      <c r="D1053" s="141" t="e">
        <f t="shared" si="16"/>
        <v>#DIV/0!</v>
      </c>
      <c r="E1053" s="286"/>
    </row>
    <row r="1054" customHeight="1" spans="1:5">
      <c r="A1054" s="314" t="s">
        <v>846</v>
      </c>
      <c r="B1054" s="251"/>
      <c r="C1054" s="289"/>
      <c r="D1054" s="141" t="e">
        <f t="shared" si="16"/>
        <v>#DIV/0!</v>
      </c>
      <c r="E1054" s="286"/>
    </row>
    <row r="1055" customHeight="1" spans="1:5">
      <c r="A1055" s="314" t="s">
        <v>847</v>
      </c>
      <c r="B1055" s="251">
        <v>116</v>
      </c>
      <c r="C1055" s="289">
        <v>1032</v>
      </c>
      <c r="D1055" s="141">
        <f t="shared" si="16"/>
        <v>8.89655172413793</v>
      </c>
      <c r="E1055" s="286"/>
    </row>
    <row r="1056" customHeight="1" spans="1:5">
      <c r="A1056" s="314" t="s">
        <v>848</v>
      </c>
      <c r="B1056" s="305">
        <f>B1057+B1067+B1073</f>
        <v>1400</v>
      </c>
      <c r="C1056" s="285">
        <f>C1057+C1067+C1073</f>
        <v>3641</v>
      </c>
      <c r="D1056" s="141">
        <f t="shared" si="16"/>
        <v>2.60071428571429</v>
      </c>
      <c r="E1056" s="286"/>
    </row>
    <row r="1057" customHeight="1" spans="1:5">
      <c r="A1057" s="314" t="s">
        <v>849</v>
      </c>
      <c r="B1057" s="141">
        <f>SUM(B1058:B1066)</f>
        <v>1200</v>
      </c>
      <c r="C1057" s="288">
        <f>SUM(C1058:C1066)</f>
        <v>3227</v>
      </c>
      <c r="D1057" s="141">
        <f t="shared" si="16"/>
        <v>2.68916666666667</v>
      </c>
      <c r="E1057" s="286"/>
    </row>
    <row r="1058" customHeight="1" spans="1:5">
      <c r="A1058" s="314" t="s">
        <v>624</v>
      </c>
      <c r="B1058" s="251">
        <v>261</v>
      </c>
      <c r="C1058" s="289">
        <v>765</v>
      </c>
      <c r="D1058" s="141">
        <f t="shared" si="16"/>
        <v>2.93103448275862</v>
      </c>
      <c r="E1058" s="286"/>
    </row>
    <row r="1059" customHeight="1" spans="1:5">
      <c r="A1059" s="314" t="s">
        <v>625</v>
      </c>
      <c r="B1059" s="251">
        <v>3</v>
      </c>
      <c r="C1059" s="289">
        <v>5</v>
      </c>
      <c r="D1059" s="141">
        <f t="shared" si="16"/>
        <v>1.66666666666667</v>
      </c>
      <c r="E1059" s="286"/>
    </row>
    <row r="1060" customHeight="1" spans="1:5">
      <c r="A1060" s="314" t="s">
        <v>626</v>
      </c>
      <c r="B1060" s="251"/>
      <c r="C1060" s="289"/>
      <c r="D1060" s="141" t="e">
        <f t="shared" si="16"/>
        <v>#DIV/0!</v>
      </c>
      <c r="E1060" s="286"/>
    </row>
    <row r="1061" customHeight="1" spans="1:5">
      <c r="A1061" s="314" t="s">
        <v>850</v>
      </c>
      <c r="B1061" s="251"/>
      <c r="C1061" s="289"/>
      <c r="D1061" s="141" t="e">
        <f t="shared" si="16"/>
        <v>#DIV/0!</v>
      </c>
      <c r="E1061" s="286"/>
    </row>
    <row r="1062" customHeight="1" spans="1:5">
      <c r="A1062" s="314" t="s">
        <v>851</v>
      </c>
      <c r="B1062" s="251"/>
      <c r="C1062" s="289"/>
      <c r="D1062" s="141" t="e">
        <f t="shared" si="16"/>
        <v>#DIV/0!</v>
      </c>
      <c r="E1062" s="286"/>
    </row>
    <row r="1063" customHeight="1" spans="1:5">
      <c r="A1063" s="314" t="s">
        <v>852</v>
      </c>
      <c r="B1063" s="251"/>
      <c r="C1063" s="289"/>
      <c r="D1063" s="141" t="e">
        <f t="shared" si="16"/>
        <v>#DIV/0!</v>
      </c>
      <c r="E1063" s="286"/>
    </row>
    <row r="1064" customHeight="1" spans="1:5">
      <c r="A1064" s="314" t="s">
        <v>853</v>
      </c>
      <c r="B1064" s="251"/>
      <c r="C1064" s="289"/>
      <c r="D1064" s="141" t="e">
        <f t="shared" si="16"/>
        <v>#DIV/0!</v>
      </c>
      <c r="E1064" s="286"/>
    </row>
    <row r="1065" customHeight="1" spans="1:5">
      <c r="A1065" s="314" t="s">
        <v>643</v>
      </c>
      <c r="B1065" s="251"/>
      <c r="C1065" s="289">
        <v>115</v>
      </c>
      <c r="D1065" s="141" t="e">
        <f t="shared" si="16"/>
        <v>#DIV/0!</v>
      </c>
      <c r="E1065" s="286"/>
    </row>
    <row r="1066" customHeight="1" spans="1:5">
      <c r="A1066" s="314" t="s">
        <v>854</v>
      </c>
      <c r="B1066" s="251">
        <v>936</v>
      </c>
      <c r="C1066" s="289">
        <v>2342</v>
      </c>
      <c r="D1066" s="141">
        <f t="shared" si="16"/>
        <v>2.50213675213675</v>
      </c>
      <c r="E1066" s="286"/>
    </row>
    <row r="1067" customHeight="1" spans="1:5">
      <c r="A1067" s="314" t="s">
        <v>855</v>
      </c>
      <c r="B1067" s="141">
        <f>SUM(B1068:B1072)</f>
        <v>134</v>
      </c>
      <c r="C1067" s="288">
        <f>SUM(C1068:C1072)</f>
        <v>343</v>
      </c>
      <c r="D1067" s="141">
        <f t="shared" si="16"/>
        <v>2.55970149253731</v>
      </c>
      <c r="E1067" s="286"/>
    </row>
    <row r="1068" customHeight="1" spans="1:5">
      <c r="A1068" s="314" t="s">
        <v>624</v>
      </c>
      <c r="B1068" s="251"/>
      <c r="C1068" s="289"/>
      <c r="D1068" s="141" t="e">
        <f t="shared" si="16"/>
        <v>#DIV/0!</v>
      </c>
      <c r="E1068" s="286"/>
    </row>
    <row r="1069" customHeight="1" spans="1:5">
      <c r="A1069" s="314" t="s">
        <v>625</v>
      </c>
      <c r="B1069" s="251"/>
      <c r="C1069" s="289"/>
      <c r="D1069" s="141" t="e">
        <f t="shared" si="16"/>
        <v>#DIV/0!</v>
      </c>
      <c r="E1069" s="286"/>
    </row>
    <row r="1070" customHeight="1" spans="1:5">
      <c r="A1070" s="314" t="s">
        <v>626</v>
      </c>
      <c r="B1070" s="251"/>
      <c r="C1070" s="289"/>
      <c r="D1070" s="141" t="e">
        <f t="shared" si="16"/>
        <v>#DIV/0!</v>
      </c>
      <c r="E1070" s="286"/>
    </row>
    <row r="1071" customHeight="1" spans="1:5">
      <c r="A1071" s="314" t="s">
        <v>856</v>
      </c>
      <c r="B1071" s="251"/>
      <c r="C1071" s="289"/>
      <c r="D1071" s="141" t="e">
        <f t="shared" si="16"/>
        <v>#DIV/0!</v>
      </c>
      <c r="E1071" s="286"/>
    </row>
    <row r="1072" customHeight="1" spans="1:5">
      <c r="A1072" s="314" t="s">
        <v>857</v>
      </c>
      <c r="B1072" s="251">
        <v>134</v>
      </c>
      <c r="C1072" s="289">
        <v>343</v>
      </c>
      <c r="D1072" s="141">
        <f t="shared" si="16"/>
        <v>2.55970149253731</v>
      </c>
      <c r="E1072" s="286"/>
    </row>
    <row r="1073" customHeight="1" spans="1:5">
      <c r="A1073" s="314" t="s">
        <v>858</v>
      </c>
      <c r="B1073" s="141">
        <f>SUM(B1074:B1075)</f>
        <v>66</v>
      </c>
      <c r="C1073" s="288">
        <f>SUM(C1074:C1075)</f>
        <v>71</v>
      </c>
      <c r="D1073" s="141">
        <f t="shared" si="16"/>
        <v>1.07575757575758</v>
      </c>
      <c r="E1073" s="286"/>
    </row>
    <row r="1074" customHeight="1" spans="1:5">
      <c r="A1074" s="314" t="s">
        <v>859</v>
      </c>
      <c r="B1074" s="251"/>
      <c r="C1074" s="289"/>
      <c r="D1074" s="141" t="e">
        <f t="shared" si="16"/>
        <v>#DIV/0!</v>
      </c>
      <c r="E1074" s="286"/>
    </row>
    <row r="1075" customHeight="1" spans="1:5">
      <c r="A1075" s="314" t="s">
        <v>860</v>
      </c>
      <c r="B1075" s="251">
        <v>66</v>
      </c>
      <c r="C1075" s="289">
        <v>71</v>
      </c>
      <c r="D1075" s="141">
        <f t="shared" si="16"/>
        <v>1.07575757575758</v>
      </c>
      <c r="E1075" s="286"/>
    </row>
    <row r="1076" customHeight="1" spans="1:5">
      <c r="A1076" s="314" t="s">
        <v>861</v>
      </c>
      <c r="B1076" s="305">
        <f>B1077+B1084+B1090</f>
        <v>175</v>
      </c>
      <c r="C1076" s="285">
        <f>C1077+C1084+C1090</f>
        <v>365</v>
      </c>
      <c r="D1076" s="141">
        <f t="shared" si="16"/>
        <v>2.08571428571429</v>
      </c>
      <c r="E1076" s="286"/>
    </row>
    <row r="1077" customHeight="1" spans="1:5">
      <c r="A1077" s="314" t="s">
        <v>862</v>
      </c>
      <c r="B1077" s="141">
        <f>SUM(B1078:B1083)</f>
        <v>2</v>
      </c>
      <c r="C1077" s="288">
        <f>SUM(C1078:C1083)</f>
        <v>0</v>
      </c>
      <c r="D1077" s="141">
        <f t="shared" si="16"/>
        <v>0</v>
      </c>
      <c r="E1077" s="286"/>
    </row>
    <row r="1078" customHeight="1" spans="1:5">
      <c r="A1078" s="314" t="s">
        <v>624</v>
      </c>
      <c r="B1078" s="251"/>
      <c r="C1078" s="289"/>
      <c r="D1078" s="141" t="e">
        <f t="shared" si="16"/>
        <v>#DIV/0!</v>
      </c>
      <c r="E1078" s="286"/>
    </row>
    <row r="1079" customHeight="1" spans="1:5">
      <c r="A1079" s="314" t="s">
        <v>625</v>
      </c>
      <c r="B1079" s="251"/>
      <c r="C1079" s="289"/>
      <c r="D1079" s="141" t="e">
        <f t="shared" si="16"/>
        <v>#DIV/0!</v>
      </c>
      <c r="E1079" s="286"/>
    </row>
    <row r="1080" customHeight="1" spans="1:5">
      <c r="A1080" s="314" t="s">
        <v>626</v>
      </c>
      <c r="B1080" s="251"/>
      <c r="C1080" s="289"/>
      <c r="D1080" s="141" t="e">
        <f t="shared" si="16"/>
        <v>#DIV/0!</v>
      </c>
      <c r="E1080" s="286"/>
    </row>
    <row r="1081" customHeight="1" spans="1:5">
      <c r="A1081" s="314" t="s">
        <v>863</v>
      </c>
      <c r="B1081" s="251"/>
      <c r="C1081" s="289"/>
      <c r="D1081" s="141" t="e">
        <f t="shared" si="16"/>
        <v>#DIV/0!</v>
      </c>
      <c r="E1081" s="286"/>
    </row>
    <row r="1082" customHeight="1" spans="1:5">
      <c r="A1082" s="314" t="s">
        <v>643</v>
      </c>
      <c r="B1082" s="251"/>
      <c r="C1082" s="289"/>
      <c r="D1082" s="141" t="e">
        <f t="shared" si="16"/>
        <v>#DIV/0!</v>
      </c>
      <c r="E1082" s="286"/>
    </row>
    <row r="1083" customHeight="1" spans="1:5">
      <c r="A1083" s="314" t="s">
        <v>864</v>
      </c>
      <c r="B1083" s="251">
        <v>2</v>
      </c>
      <c r="C1083" s="289"/>
      <c r="D1083" s="141">
        <f t="shared" si="16"/>
        <v>0</v>
      </c>
      <c r="E1083" s="286"/>
    </row>
    <row r="1084" customHeight="1" spans="1:5">
      <c r="A1084" s="314" t="s">
        <v>865</v>
      </c>
      <c r="B1084" s="141">
        <f>SUM(B1085:B1089)</f>
        <v>0</v>
      </c>
      <c r="C1084" s="288">
        <f>SUM(C1085:C1089)</f>
        <v>2</v>
      </c>
      <c r="D1084" s="141" t="e">
        <f t="shared" si="16"/>
        <v>#DIV/0!</v>
      </c>
      <c r="E1084" s="286"/>
    </row>
    <row r="1085" customHeight="1" spans="1:5">
      <c r="A1085" s="314" t="s">
        <v>866</v>
      </c>
      <c r="B1085" s="251"/>
      <c r="C1085" s="289"/>
      <c r="D1085" s="141" t="e">
        <f t="shared" si="16"/>
        <v>#DIV/0!</v>
      </c>
      <c r="E1085" s="286"/>
    </row>
    <row r="1086" customHeight="1" spans="1:5">
      <c r="A1086" s="315" t="s">
        <v>867</v>
      </c>
      <c r="B1086" s="251"/>
      <c r="C1086" s="289"/>
      <c r="D1086" s="141" t="e">
        <f t="shared" si="16"/>
        <v>#DIV/0!</v>
      </c>
      <c r="E1086" s="286"/>
    </row>
    <row r="1087" customHeight="1" spans="1:5">
      <c r="A1087" s="314" t="s">
        <v>868</v>
      </c>
      <c r="B1087" s="251"/>
      <c r="C1087" s="289"/>
      <c r="D1087" s="141" t="e">
        <f t="shared" si="16"/>
        <v>#DIV/0!</v>
      </c>
      <c r="E1087" s="286"/>
    </row>
    <row r="1088" customHeight="1" spans="1:5">
      <c r="A1088" s="314" t="s">
        <v>869</v>
      </c>
      <c r="B1088" s="251"/>
      <c r="C1088" s="289"/>
      <c r="D1088" s="141" t="e">
        <f t="shared" si="16"/>
        <v>#DIV/0!</v>
      </c>
      <c r="E1088" s="286"/>
    </row>
    <row r="1089" customHeight="1" spans="1:5">
      <c r="A1089" s="314" t="s">
        <v>870</v>
      </c>
      <c r="B1089" s="251"/>
      <c r="C1089" s="289">
        <v>2</v>
      </c>
      <c r="D1089" s="141" t="e">
        <f t="shared" si="16"/>
        <v>#DIV/0!</v>
      </c>
      <c r="E1089" s="286"/>
    </row>
    <row r="1090" customHeight="1" spans="1:5">
      <c r="A1090" s="314" t="s">
        <v>871</v>
      </c>
      <c r="B1090" s="251">
        <f>18+51+104</f>
        <v>173</v>
      </c>
      <c r="C1090" s="289">
        <v>363</v>
      </c>
      <c r="D1090" s="141">
        <f t="shared" si="16"/>
        <v>2.09826589595376</v>
      </c>
      <c r="E1090" s="286"/>
    </row>
    <row r="1091" customHeight="1" spans="1:5">
      <c r="A1091" s="314" t="s">
        <v>872</v>
      </c>
      <c r="B1091" s="305">
        <f>SUM(B1092:B1100)</f>
        <v>0</v>
      </c>
      <c r="C1091" s="285">
        <f>SUM(C1092:C1100)</f>
        <v>0</v>
      </c>
      <c r="D1091" s="141" t="e">
        <f t="shared" si="16"/>
        <v>#DIV/0!</v>
      </c>
      <c r="E1091" s="286"/>
    </row>
    <row r="1092" customHeight="1" spans="1:5">
      <c r="A1092" s="314" t="s">
        <v>873</v>
      </c>
      <c r="B1092" s="251"/>
      <c r="C1092" s="289"/>
      <c r="D1092" s="141" t="e">
        <f t="shared" si="16"/>
        <v>#DIV/0!</v>
      </c>
      <c r="E1092" s="286"/>
    </row>
    <row r="1093" customHeight="1" spans="1:5">
      <c r="A1093" s="314" t="s">
        <v>874</v>
      </c>
      <c r="B1093" s="251"/>
      <c r="C1093" s="289"/>
      <c r="D1093" s="141" t="e">
        <f t="shared" si="16"/>
        <v>#DIV/0!</v>
      </c>
      <c r="E1093" s="286"/>
    </row>
    <row r="1094" customHeight="1" spans="1:5">
      <c r="A1094" s="314" t="s">
        <v>875</v>
      </c>
      <c r="B1094" s="251"/>
      <c r="C1094" s="289"/>
      <c r="D1094" s="141" t="e">
        <f t="shared" ref="D1094:D1157" si="17">C1094/B1094</f>
        <v>#DIV/0!</v>
      </c>
      <c r="E1094" s="286"/>
    </row>
    <row r="1095" customHeight="1" spans="1:5">
      <c r="A1095" s="314" t="s">
        <v>876</v>
      </c>
      <c r="B1095" s="251"/>
      <c r="C1095" s="289"/>
      <c r="D1095" s="141" t="e">
        <f t="shared" si="17"/>
        <v>#DIV/0!</v>
      </c>
      <c r="E1095" s="286"/>
    </row>
    <row r="1096" customHeight="1" spans="1:5">
      <c r="A1096" s="314" t="s">
        <v>877</v>
      </c>
      <c r="B1096" s="251"/>
      <c r="C1096" s="289"/>
      <c r="D1096" s="141" t="e">
        <f t="shared" si="17"/>
        <v>#DIV/0!</v>
      </c>
      <c r="E1096" s="286"/>
    </row>
    <row r="1097" customHeight="1" spans="1:5">
      <c r="A1097" s="314" t="s">
        <v>642</v>
      </c>
      <c r="B1097" s="251"/>
      <c r="C1097" s="289"/>
      <c r="D1097" s="141" t="e">
        <f t="shared" si="17"/>
        <v>#DIV/0!</v>
      </c>
      <c r="E1097" s="286"/>
    </row>
    <row r="1098" customHeight="1" spans="1:5">
      <c r="A1098" s="314" t="s">
        <v>878</v>
      </c>
      <c r="B1098" s="251"/>
      <c r="C1098" s="289"/>
      <c r="D1098" s="141" t="e">
        <f t="shared" si="17"/>
        <v>#DIV/0!</v>
      </c>
      <c r="E1098" s="286"/>
    </row>
    <row r="1099" customHeight="1" spans="1:5">
      <c r="A1099" s="314" t="s">
        <v>879</v>
      </c>
      <c r="B1099" s="251"/>
      <c r="C1099" s="289"/>
      <c r="D1099" s="141" t="e">
        <f t="shared" si="17"/>
        <v>#DIV/0!</v>
      </c>
      <c r="E1099" s="286"/>
    </row>
    <row r="1100" customHeight="1" spans="1:5">
      <c r="A1100" s="314" t="s">
        <v>880</v>
      </c>
      <c r="B1100" s="251"/>
      <c r="C1100" s="289"/>
      <c r="D1100" s="141" t="e">
        <f t="shared" si="17"/>
        <v>#DIV/0!</v>
      </c>
      <c r="E1100" s="286"/>
    </row>
    <row r="1101" customHeight="1" spans="1:5">
      <c r="A1101" s="314" t="s">
        <v>881</v>
      </c>
      <c r="B1101" s="305">
        <f>B1102+B1121+B1140+B1149+B1164</f>
        <v>7070</v>
      </c>
      <c r="C1101" s="285">
        <f>C1102+C1121+C1140+C1149+C1164</f>
        <v>2905</v>
      </c>
      <c r="D1101" s="141">
        <f t="shared" si="17"/>
        <v>0.410891089108911</v>
      </c>
      <c r="E1101" s="286"/>
    </row>
    <row r="1102" customHeight="1" spans="1:5">
      <c r="A1102" s="314" t="s">
        <v>882</v>
      </c>
      <c r="B1102" s="141">
        <f>SUM(B1103:B1120)</f>
        <v>6664</v>
      </c>
      <c r="C1102" s="288">
        <f>SUM(C1103:C1120)</f>
        <v>2816</v>
      </c>
      <c r="D1102" s="141">
        <f t="shared" si="17"/>
        <v>0.422569027611044</v>
      </c>
      <c r="E1102" s="286"/>
    </row>
    <row r="1103" customHeight="1" spans="1:5">
      <c r="A1103" s="314" t="s">
        <v>624</v>
      </c>
      <c r="B1103" s="251">
        <v>2463</v>
      </c>
      <c r="C1103" s="289">
        <v>1218</v>
      </c>
      <c r="D1103" s="141">
        <f t="shared" si="17"/>
        <v>0.494518879415347</v>
      </c>
      <c r="E1103" s="286"/>
    </row>
    <row r="1104" customHeight="1" spans="1:5">
      <c r="A1104" s="314" t="s">
        <v>625</v>
      </c>
      <c r="B1104" s="251">
        <v>7</v>
      </c>
      <c r="C1104" s="289">
        <v>714</v>
      </c>
      <c r="D1104" s="141">
        <f t="shared" si="17"/>
        <v>102</v>
      </c>
      <c r="E1104" s="286"/>
    </row>
    <row r="1105" customHeight="1" spans="1:5">
      <c r="A1105" s="314" t="s">
        <v>626</v>
      </c>
      <c r="B1105" s="251"/>
      <c r="C1105" s="289"/>
      <c r="D1105" s="141" t="e">
        <f t="shared" si="17"/>
        <v>#DIV/0!</v>
      </c>
      <c r="E1105" s="286"/>
    </row>
    <row r="1106" customHeight="1" spans="1:5">
      <c r="A1106" s="314" t="s">
        <v>883</v>
      </c>
      <c r="B1106" s="251">
        <v>301</v>
      </c>
      <c r="C1106" s="289"/>
      <c r="D1106" s="141">
        <f t="shared" si="17"/>
        <v>0</v>
      </c>
      <c r="E1106" s="286"/>
    </row>
    <row r="1107" customHeight="1" spans="1:5">
      <c r="A1107" s="314" t="s">
        <v>884</v>
      </c>
      <c r="B1107" s="251"/>
      <c r="C1107" s="289"/>
      <c r="D1107" s="141" t="e">
        <f t="shared" si="17"/>
        <v>#DIV/0!</v>
      </c>
      <c r="E1107" s="286"/>
    </row>
    <row r="1108" customHeight="1" spans="1:5">
      <c r="A1108" s="314" t="s">
        <v>885</v>
      </c>
      <c r="B1108" s="251"/>
      <c r="C1108" s="289">
        <v>157</v>
      </c>
      <c r="D1108" s="141" t="e">
        <f t="shared" si="17"/>
        <v>#DIV/0!</v>
      </c>
      <c r="E1108" s="286"/>
    </row>
    <row r="1109" customHeight="1" spans="1:5">
      <c r="A1109" s="314" t="s">
        <v>886</v>
      </c>
      <c r="B1109" s="251">
        <v>400</v>
      </c>
      <c r="C1109" s="289"/>
      <c r="D1109" s="141">
        <f t="shared" si="17"/>
        <v>0</v>
      </c>
      <c r="E1109" s="286"/>
    </row>
    <row r="1110" customHeight="1" spans="1:5">
      <c r="A1110" s="314" t="s">
        <v>887</v>
      </c>
      <c r="B1110" s="251"/>
      <c r="C1110" s="289"/>
      <c r="D1110" s="141" t="e">
        <f t="shared" si="17"/>
        <v>#DIV/0!</v>
      </c>
      <c r="E1110" s="286"/>
    </row>
    <row r="1111" customHeight="1" spans="1:5">
      <c r="A1111" s="314" t="s">
        <v>888</v>
      </c>
      <c r="B1111" s="251"/>
      <c r="C1111" s="289"/>
      <c r="D1111" s="141" t="e">
        <f t="shared" si="17"/>
        <v>#DIV/0!</v>
      </c>
      <c r="E1111" s="286"/>
    </row>
    <row r="1112" customHeight="1" spans="1:5">
      <c r="A1112" s="314" t="s">
        <v>889</v>
      </c>
      <c r="B1112" s="251">
        <v>2150</v>
      </c>
      <c r="C1112" s="289">
        <v>17</v>
      </c>
      <c r="D1112" s="141">
        <f t="shared" si="17"/>
        <v>0.00790697674418605</v>
      </c>
      <c r="E1112" s="286"/>
    </row>
    <row r="1113" customHeight="1" spans="1:5">
      <c r="A1113" s="314" t="s">
        <v>890</v>
      </c>
      <c r="B1113" s="251"/>
      <c r="C1113" s="289">
        <v>710</v>
      </c>
      <c r="D1113" s="141" t="e">
        <f t="shared" si="17"/>
        <v>#DIV/0!</v>
      </c>
      <c r="E1113" s="286"/>
    </row>
    <row r="1114" customHeight="1" spans="1:5">
      <c r="A1114" s="314" t="s">
        <v>891</v>
      </c>
      <c r="B1114" s="251"/>
      <c r="C1114" s="289"/>
      <c r="D1114" s="141" t="e">
        <f t="shared" si="17"/>
        <v>#DIV/0!</v>
      </c>
      <c r="E1114" s="286"/>
    </row>
    <row r="1115" customHeight="1" spans="1:5">
      <c r="A1115" s="314" t="s">
        <v>892</v>
      </c>
      <c r="B1115" s="251"/>
      <c r="C1115" s="289"/>
      <c r="D1115" s="141" t="e">
        <f t="shared" si="17"/>
        <v>#DIV/0!</v>
      </c>
      <c r="E1115" s="286"/>
    </row>
    <row r="1116" customHeight="1" spans="1:5">
      <c r="A1116" s="314" t="s">
        <v>893</v>
      </c>
      <c r="B1116" s="251"/>
      <c r="C1116" s="289"/>
      <c r="D1116" s="141" t="e">
        <f t="shared" si="17"/>
        <v>#DIV/0!</v>
      </c>
      <c r="E1116" s="286"/>
    </row>
    <row r="1117" customHeight="1" spans="1:5">
      <c r="A1117" s="314" t="s">
        <v>894</v>
      </c>
      <c r="B1117" s="251"/>
      <c r="C1117" s="289"/>
      <c r="D1117" s="141" t="e">
        <f t="shared" si="17"/>
        <v>#DIV/0!</v>
      </c>
      <c r="E1117" s="286"/>
    </row>
    <row r="1118" customHeight="1" spans="1:5">
      <c r="A1118" s="314" t="s">
        <v>895</v>
      </c>
      <c r="B1118" s="251"/>
      <c r="C1118" s="289"/>
      <c r="D1118" s="141" t="e">
        <f t="shared" si="17"/>
        <v>#DIV/0!</v>
      </c>
      <c r="E1118" s="286"/>
    </row>
    <row r="1119" customHeight="1" spans="1:5">
      <c r="A1119" s="314" t="s">
        <v>643</v>
      </c>
      <c r="B1119" s="251"/>
      <c r="C1119" s="289"/>
      <c r="D1119" s="141" t="e">
        <f t="shared" si="17"/>
        <v>#DIV/0!</v>
      </c>
      <c r="E1119" s="286"/>
    </row>
    <row r="1120" customHeight="1" spans="1:5">
      <c r="A1120" s="314" t="s">
        <v>896</v>
      </c>
      <c r="B1120" s="251">
        <v>1343</v>
      </c>
      <c r="C1120" s="289"/>
      <c r="D1120" s="141">
        <f t="shared" si="17"/>
        <v>0</v>
      </c>
      <c r="E1120" s="286"/>
    </row>
    <row r="1121" customHeight="1" spans="1:5">
      <c r="A1121" s="314" t="s">
        <v>897</v>
      </c>
      <c r="B1121" s="141">
        <f>SUM(B1122:B1139)</f>
        <v>84</v>
      </c>
      <c r="C1121" s="288">
        <f>SUM(C1122:C1139)</f>
        <v>0</v>
      </c>
      <c r="D1121" s="141">
        <f t="shared" si="17"/>
        <v>0</v>
      </c>
      <c r="E1121" s="286"/>
    </row>
    <row r="1122" customHeight="1" spans="1:5">
      <c r="A1122" s="314" t="s">
        <v>624</v>
      </c>
      <c r="B1122" s="251">
        <v>82</v>
      </c>
      <c r="C1122" s="289"/>
      <c r="D1122" s="141">
        <f t="shared" si="17"/>
        <v>0</v>
      </c>
      <c r="E1122" s="286"/>
    </row>
    <row r="1123" customHeight="1" spans="1:5">
      <c r="A1123" s="314" t="s">
        <v>625</v>
      </c>
      <c r="B1123" s="251">
        <v>2</v>
      </c>
      <c r="C1123" s="289"/>
      <c r="D1123" s="141">
        <f t="shared" si="17"/>
        <v>0</v>
      </c>
      <c r="E1123" s="286"/>
    </row>
    <row r="1124" customHeight="1" spans="1:5">
      <c r="A1124" s="314" t="s">
        <v>626</v>
      </c>
      <c r="B1124" s="251"/>
      <c r="C1124" s="289"/>
      <c r="D1124" s="141" t="e">
        <f t="shared" si="17"/>
        <v>#DIV/0!</v>
      </c>
      <c r="E1124" s="286"/>
    </row>
    <row r="1125" customHeight="1" spans="1:5">
      <c r="A1125" s="314" t="s">
        <v>898</v>
      </c>
      <c r="B1125" s="251"/>
      <c r="C1125" s="289"/>
      <c r="D1125" s="141" t="e">
        <f t="shared" si="17"/>
        <v>#DIV/0!</v>
      </c>
      <c r="E1125" s="286"/>
    </row>
    <row r="1126" customHeight="1" spans="1:5">
      <c r="A1126" s="314" t="s">
        <v>899</v>
      </c>
      <c r="B1126" s="251"/>
      <c r="C1126" s="289"/>
      <c r="D1126" s="141" t="e">
        <f t="shared" si="17"/>
        <v>#DIV/0!</v>
      </c>
      <c r="E1126" s="286"/>
    </row>
    <row r="1127" customHeight="1" spans="1:5">
      <c r="A1127" s="314" t="s">
        <v>900</v>
      </c>
      <c r="B1127" s="251"/>
      <c r="C1127" s="289"/>
      <c r="D1127" s="141" t="e">
        <f t="shared" si="17"/>
        <v>#DIV/0!</v>
      </c>
      <c r="E1127" s="286"/>
    </row>
    <row r="1128" customHeight="1" spans="1:5">
      <c r="A1128" s="314" t="s">
        <v>901</v>
      </c>
      <c r="B1128" s="251"/>
      <c r="C1128" s="289"/>
      <c r="D1128" s="141" t="e">
        <f t="shared" si="17"/>
        <v>#DIV/0!</v>
      </c>
      <c r="E1128" s="286"/>
    </row>
    <row r="1129" customHeight="1" spans="1:5">
      <c r="A1129" s="314" t="s">
        <v>902</v>
      </c>
      <c r="B1129" s="251"/>
      <c r="C1129" s="289"/>
      <c r="D1129" s="141" t="e">
        <f t="shared" si="17"/>
        <v>#DIV/0!</v>
      </c>
      <c r="E1129" s="286"/>
    </row>
    <row r="1130" customHeight="1" spans="1:5">
      <c r="A1130" s="314" t="s">
        <v>903</v>
      </c>
      <c r="B1130" s="251"/>
      <c r="C1130" s="289"/>
      <c r="D1130" s="141" t="e">
        <f t="shared" si="17"/>
        <v>#DIV/0!</v>
      </c>
      <c r="E1130" s="286"/>
    </row>
    <row r="1131" customHeight="1" spans="1:5">
      <c r="A1131" s="314" t="s">
        <v>904</v>
      </c>
      <c r="B1131" s="251"/>
      <c r="C1131" s="289"/>
      <c r="D1131" s="141" t="e">
        <f t="shared" si="17"/>
        <v>#DIV/0!</v>
      </c>
      <c r="E1131" s="286"/>
    </row>
    <row r="1132" customHeight="1" spans="1:5">
      <c r="A1132" s="314" t="s">
        <v>905</v>
      </c>
      <c r="B1132" s="251"/>
      <c r="C1132" s="289"/>
      <c r="D1132" s="141" t="e">
        <f t="shared" si="17"/>
        <v>#DIV/0!</v>
      </c>
      <c r="E1132" s="286"/>
    </row>
    <row r="1133" customHeight="1" spans="1:5">
      <c r="A1133" s="314" t="s">
        <v>906</v>
      </c>
      <c r="B1133" s="251"/>
      <c r="C1133" s="289"/>
      <c r="D1133" s="141" t="e">
        <f t="shared" si="17"/>
        <v>#DIV/0!</v>
      </c>
      <c r="E1133" s="286"/>
    </row>
    <row r="1134" customHeight="1" spans="1:5">
      <c r="A1134" s="314" t="s">
        <v>907</v>
      </c>
      <c r="B1134" s="251"/>
      <c r="C1134" s="289"/>
      <c r="D1134" s="141" t="e">
        <f t="shared" si="17"/>
        <v>#DIV/0!</v>
      </c>
      <c r="E1134" s="286"/>
    </row>
    <row r="1135" customHeight="1" spans="1:5">
      <c r="A1135" s="314" t="s">
        <v>908</v>
      </c>
      <c r="B1135" s="251"/>
      <c r="C1135" s="289"/>
      <c r="D1135" s="141" t="e">
        <f t="shared" si="17"/>
        <v>#DIV/0!</v>
      </c>
      <c r="E1135" s="286"/>
    </row>
    <row r="1136" customHeight="1" spans="1:5">
      <c r="A1136" s="314" t="s">
        <v>909</v>
      </c>
      <c r="B1136" s="251"/>
      <c r="C1136" s="289"/>
      <c r="D1136" s="141" t="e">
        <f t="shared" si="17"/>
        <v>#DIV/0!</v>
      </c>
      <c r="E1136" s="286"/>
    </row>
    <row r="1137" customHeight="1" spans="1:5">
      <c r="A1137" s="314" t="s">
        <v>910</v>
      </c>
      <c r="B1137" s="251"/>
      <c r="C1137" s="289"/>
      <c r="D1137" s="141" t="e">
        <f t="shared" si="17"/>
        <v>#DIV/0!</v>
      </c>
      <c r="E1137" s="286"/>
    </row>
    <row r="1138" customHeight="1" spans="1:5">
      <c r="A1138" s="314" t="s">
        <v>643</v>
      </c>
      <c r="B1138" s="251"/>
      <c r="C1138" s="289"/>
      <c r="D1138" s="141" t="e">
        <f t="shared" si="17"/>
        <v>#DIV/0!</v>
      </c>
      <c r="E1138" s="286"/>
    </row>
    <row r="1139" customHeight="1" spans="1:5">
      <c r="A1139" s="314" t="s">
        <v>911</v>
      </c>
      <c r="B1139" s="251"/>
      <c r="C1139" s="289"/>
      <c r="D1139" s="141" t="e">
        <f t="shared" si="17"/>
        <v>#DIV/0!</v>
      </c>
      <c r="E1139" s="286"/>
    </row>
    <row r="1140" customHeight="1" spans="1:5">
      <c r="A1140" s="314" t="s">
        <v>912</v>
      </c>
      <c r="B1140" s="141">
        <f>SUM(B1141:B1148)</f>
        <v>0</v>
      </c>
      <c r="C1140" s="288">
        <f>SUM(C1141:C1148)</f>
        <v>0</v>
      </c>
      <c r="D1140" s="141" t="e">
        <f t="shared" si="17"/>
        <v>#DIV/0!</v>
      </c>
      <c r="E1140" s="286"/>
    </row>
    <row r="1141" customHeight="1" spans="1:5">
      <c r="A1141" s="314" t="s">
        <v>624</v>
      </c>
      <c r="B1141" s="251"/>
      <c r="C1141" s="289"/>
      <c r="D1141" s="141" t="e">
        <f t="shared" si="17"/>
        <v>#DIV/0!</v>
      </c>
      <c r="E1141" s="286"/>
    </row>
    <row r="1142" customHeight="1" spans="1:5">
      <c r="A1142" s="314" t="s">
        <v>625</v>
      </c>
      <c r="B1142" s="251"/>
      <c r="C1142" s="289"/>
      <c r="D1142" s="141" t="e">
        <f t="shared" si="17"/>
        <v>#DIV/0!</v>
      </c>
      <c r="E1142" s="286"/>
    </row>
    <row r="1143" customHeight="1" spans="1:5">
      <c r="A1143" s="314" t="s">
        <v>626</v>
      </c>
      <c r="B1143" s="251"/>
      <c r="C1143" s="289"/>
      <c r="D1143" s="141" t="e">
        <f t="shared" si="17"/>
        <v>#DIV/0!</v>
      </c>
      <c r="E1143" s="286"/>
    </row>
    <row r="1144" customHeight="1" spans="1:5">
      <c r="A1144" s="314" t="s">
        <v>913</v>
      </c>
      <c r="B1144" s="251"/>
      <c r="C1144" s="289"/>
      <c r="D1144" s="141" t="e">
        <f t="shared" si="17"/>
        <v>#DIV/0!</v>
      </c>
      <c r="E1144" s="286"/>
    </row>
    <row r="1145" customHeight="1" spans="1:5">
      <c r="A1145" s="314" t="s">
        <v>914</v>
      </c>
      <c r="B1145" s="251"/>
      <c r="C1145" s="289"/>
      <c r="D1145" s="141" t="e">
        <f t="shared" si="17"/>
        <v>#DIV/0!</v>
      </c>
      <c r="E1145" s="286"/>
    </row>
    <row r="1146" customHeight="1" spans="1:5">
      <c r="A1146" s="314" t="s">
        <v>915</v>
      </c>
      <c r="B1146" s="251"/>
      <c r="C1146" s="289"/>
      <c r="D1146" s="141" t="e">
        <f t="shared" si="17"/>
        <v>#DIV/0!</v>
      </c>
      <c r="E1146" s="286"/>
    </row>
    <row r="1147" customHeight="1" spans="1:5">
      <c r="A1147" s="314" t="s">
        <v>643</v>
      </c>
      <c r="B1147" s="251"/>
      <c r="C1147" s="289"/>
      <c r="D1147" s="141" t="e">
        <f t="shared" si="17"/>
        <v>#DIV/0!</v>
      </c>
      <c r="E1147" s="286"/>
    </row>
    <row r="1148" customHeight="1" spans="1:5">
      <c r="A1148" s="314" t="s">
        <v>916</v>
      </c>
      <c r="B1148" s="251"/>
      <c r="C1148" s="289"/>
      <c r="D1148" s="141" t="e">
        <f t="shared" si="17"/>
        <v>#DIV/0!</v>
      </c>
      <c r="E1148" s="286"/>
    </row>
    <row r="1149" customHeight="1" spans="1:5">
      <c r="A1149" s="314" t="s">
        <v>917</v>
      </c>
      <c r="B1149" s="141">
        <f>SUM(B1150:B1163)</f>
        <v>322</v>
      </c>
      <c r="C1149" s="288">
        <f>SUM(C1150:C1163)</f>
        <v>89</v>
      </c>
      <c r="D1149" s="141">
        <f t="shared" si="17"/>
        <v>0.27639751552795</v>
      </c>
      <c r="E1149" s="286"/>
    </row>
    <row r="1150" customHeight="1" spans="1:5">
      <c r="A1150" s="314" t="s">
        <v>624</v>
      </c>
      <c r="B1150" s="251">
        <v>25</v>
      </c>
      <c r="C1150" s="289">
        <v>35</v>
      </c>
      <c r="D1150" s="141">
        <f t="shared" si="17"/>
        <v>1.4</v>
      </c>
      <c r="E1150" s="286"/>
    </row>
    <row r="1151" customHeight="1" spans="1:5">
      <c r="A1151" s="314" t="s">
        <v>625</v>
      </c>
      <c r="B1151" s="251"/>
      <c r="C1151" s="289"/>
      <c r="D1151" s="141" t="e">
        <f t="shared" si="17"/>
        <v>#DIV/0!</v>
      </c>
      <c r="E1151" s="286"/>
    </row>
    <row r="1152" customHeight="1" spans="1:5">
      <c r="A1152" s="314" t="s">
        <v>626</v>
      </c>
      <c r="B1152" s="251"/>
      <c r="C1152" s="289"/>
      <c r="D1152" s="141" t="e">
        <f t="shared" si="17"/>
        <v>#DIV/0!</v>
      </c>
      <c r="E1152" s="286"/>
    </row>
    <row r="1153" customHeight="1" spans="1:5">
      <c r="A1153" s="314" t="s">
        <v>918</v>
      </c>
      <c r="B1153" s="251"/>
      <c r="C1153" s="289"/>
      <c r="D1153" s="141" t="e">
        <f t="shared" si="17"/>
        <v>#DIV/0!</v>
      </c>
      <c r="E1153" s="286"/>
    </row>
    <row r="1154" customHeight="1" spans="1:5">
      <c r="A1154" s="314" t="s">
        <v>919</v>
      </c>
      <c r="B1154" s="251"/>
      <c r="C1154" s="289"/>
      <c r="D1154" s="141" t="e">
        <f t="shared" si="17"/>
        <v>#DIV/0!</v>
      </c>
      <c r="E1154" s="286"/>
    </row>
    <row r="1155" customHeight="1" spans="1:5">
      <c r="A1155" s="314" t="s">
        <v>920</v>
      </c>
      <c r="B1155" s="251"/>
      <c r="C1155" s="289"/>
      <c r="D1155" s="141" t="e">
        <f t="shared" si="17"/>
        <v>#DIV/0!</v>
      </c>
      <c r="E1155" s="286"/>
    </row>
    <row r="1156" customHeight="1" spans="1:5">
      <c r="A1156" s="314" t="s">
        <v>921</v>
      </c>
      <c r="B1156" s="251"/>
      <c r="C1156" s="289"/>
      <c r="D1156" s="141" t="e">
        <f t="shared" si="17"/>
        <v>#DIV/0!</v>
      </c>
      <c r="E1156" s="286"/>
    </row>
    <row r="1157" customHeight="1" spans="1:5">
      <c r="A1157" s="314" t="s">
        <v>922</v>
      </c>
      <c r="B1157" s="251">
        <v>80</v>
      </c>
      <c r="C1157" s="289"/>
      <c r="D1157" s="141">
        <f t="shared" si="17"/>
        <v>0</v>
      </c>
      <c r="E1157" s="286"/>
    </row>
    <row r="1158" customHeight="1" spans="1:5">
      <c r="A1158" s="314" t="s">
        <v>923</v>
      </c>
      <c r="B1158" s="251"/>
      <c r="C1158" s="289"/>
      <c r="D1158" s="141" t="e">
        <f t="shared" ref="D1158:D1221" si="18">C1158/B1158</f>
        <v>#DIV/0!</v>
      </c>
      <c r="E1158" s="286"/>
    </row>
    <row r="1159" customHeight="1" spans="1:5">
      <c r="A1159" s="314" t="s">
        <v>924</v>
      </c>
      <c r="B1159" s="251">
        <v>217</v>
      </c>
      <c r="C1159" s="289">
        <v>50</v>
      </c>
      <c r="D1159" s="141">
        <f t="shared" si="18"/>
        <v>0.230414746543779</v>
      </c>
      <c r="E1159" s="286"/>
    </row>
    <row r="1160" customHeight="1" spans="1:5">
      <c r="A1160" s="314" t="s">
        <v>925</v>
      </c>
      <c r="B1160" s="251"/>
      <c r="C1160" s="289"/>
      <c r="D1160" s="141" t="e">
        <f t="shared" si="18"/>
        <v>#DIV/0!</v>
      </c>
      <c r="E1160" s="286"/>
    </row>
    <row r="1161" customHeight="1" spans="1:5">
      <c r="A1161" s="314" t="s">
        <v>926</v>
      </c>
      <c r="B1161" s="251"/>
      <c r="C1161" s="289"/>
      <c r="D1161" s="141" t="e">
        <f t="shared" si="18"/>
        <v>#DIV/0!</v>
      </c>
      <c r="E1161" s="286"/>
    </row>
    <row r="1162" customHeight="1" spans="1:5">
      <c r="A1162" s="314" t="s">
        <v>927</v>
      </c>
      <c r="B1162" s="251"/>
      <c r="C1162" s="289"/>
      <c r="D1162" s="141" t="e">
        <f t="shared" si="18"/>
        <v>#DIV/0!</v>
      </c>
      <c r="E1162" s="286"/>
    </row>
    <row r="1163" customHeight="1" spans="1:5">
      <c r="A1163" s="314" t="s">
        <v>928</v>
      </c>
      <c r="B1163" s="251"/>
      <c r="C1163" s="289">
        <v>4</v>
      </c>
      <c r="D1163" s="141" t="e">
        <f t="shared" si="18"/>
        <v>#DIV/0!</v>
      </c>
      <c r="E1163" s="286"/>
    </row>
    <row r="1164" customHeight="1" spans="1:5">
      <c r="A1164" s="314" t="s">
        <v>929</v>
      </c>
      <c r="B1164" s="251"/>
      <c r="C1164" s="289"/>
      <c r="D1164" s="141" t="e">
        <f t="shared" si="18"/>
        <v>#DIV/0!</v>
      </c>
      <c r="E1164" s="286"/>
    </row>
    <row r="1165" customHeight="1" spans="1:5">
      <c r="A1165" s="314" t="s">
        <v>930</v>
      </c>
      <c r="B1165" s="305">
        <f>B1166+B1175+B1179</f>
        <v>21336</v>
      </c>
      <c r="C1165" s="285">
        <f>C1166+C1175+C1179</f>
        <v>33758</v>
      </c>
      <c r="D1165" s="141">
        <f t="shared" si="18"/>
        <v>1.58220847394076</v>
      </c>
      <c r="E1165" s="286"/>
    </row>
    <row r="1166" customHeight="1" spans="1:5">
      <c r="A1166" s="314" t="s">
        <v>931</v>
      </c>
      <c r="B1166" s="141">
        <f>SUM(B1167:B1174)</f>
        <v>20665</v>
      </c>
      <c r="C1166" s="288">
        <f>SUM(C1167:C1174)</f>
        <v>24638</v>
      </c>
      <c r="D1166" s="141">
        <f t="shared" si="18"/>
        <v>1.19225744011614</v>
      </c>
      <c r="E1166" s="286"/>
    </row>
    <row r="1167" customHeight="1" spans="1:5">
      <c r="A1167" s="314" t="s">
        <v>932</v>
      </c>
      <c r="B1167" s="251">
        <v>145</v>
      </c>
      <c r="C1167" s="289">
        <v>73</v>
      </c>
      <c r="D1167" s="141">
        <f t="shared" si="18"/>
        <v>0.503448275862069</v>
      </c>
      <c r="E1167" s="286"/>
    </row>
    <row r="1168" customHeight="1" spans="1:5">
      <c r="A1168" s="314" t="s">
        <v>933</v>
      </c>
      <c r="B1168" s="251"/>
      <c r="C1168" s="289"/>
      <c r="D1168" s="141" t="e">
        <f t="shared" si="18"/>
        <v>#DIV/0!</v>
      </c>
      <c r="E1168" s="286"/>
    </row>
    <row r="1169" customHeight="1" spans="1:5">
      <c r="A1169" s="314" t="s">
        <v>934</v>
      </c>
      <c r="B1169" s="251">
        <v>11090</v>
      </c>
      <c r="C1169" s="289">
        <v>9969</v>
      </c>
      <c r="D1169" s="141">
        <f t="shared" si="18"/>
        <v>0.898917944093778</v>
      </c>
      <c r="E1169" s="286"/>
    </row>
    <row r="1170" customHeight="1" spans="1:5">
      <c r="A1170" s="314" t="s">
        <v>935</v>
      </c>
      <c r="B1170" s="251"/>
      <c r="C1170" s="289"/>
      <c r="D1170" s="141" t="e">
        <f t="shared" si="18"/>
        <v>#DIV/0!</v>
      </c>
      <c r="E1170" s="286"/>
    </row>
    <row r="1171" customHeight="1" spans="1:5">
      <c r="A1171" s="314" t="s">
        <v>936</v>
      </c>
      <c r="B1171" s="251">
        <v>5024</v>
      </c>
      <c r="C1171" s="289">
        <v>4055</v>
      </c>
      <c r="D1171" s="141">
        <f t="shared" si="18"/>
        <v>0.807125796178344</v>
      </c>
      <c r="E1171" s="286"/>
    </row>
    <row r="1172" customHeight="1" spans="1:5">
      <c r="A1172" s="314" t="s">
        <v>937</v>
      </c>
      <c r="B1172" s="251">
        <v>872</v>
      </c>
      <c r="C1172" s="289">
        <v>3712</v>
      </c>
      <c r="D1172" s="141">
        <f t="shared" si="18"/>
        <v>4.25688073394495</v>
      </c>
      <c r="E1172" s="286"/>
    </row>
    <row r="1173" customHeight="1" spans="1:5">
      <c r="A1173" s="314" t="s">
        <v>938</v>
      </c>
      <c r="B1173" s="251">
        <v>491</v>
      </c>
      <c r="C1173" s="289">
        <v>590</v>
      </c>
      <c r="D1173" s="141">
        <f t="shared" si="18"/>
        <v>1.20162932790224</v>
      </c>
      <c r="E1173" s="286"/>
    </row>
    <row r="1174" customHeight="1" spans="1:5">
      <c r="A1174" s="314" t="s">
        <v>939</v>
      </c>
      <c r="B1174" s="251">
        <v>3043</v>
      </c>
      <c r="C1174" s="289">
        <v>6239</v>
      </c>
      <c r="D1174" s="141">
        <f t="shared" si="18"/>
        <v>2.05027932960894</v>
      </c>
      <c r="E1174" s="286"/>
    </row>
    <row r="1175" customHeight="1" spans="1:5">
      <c r="A1175" s="314" t="s">
        <v>940</v>
      </c>
      <c r="B1175" s="141">
        <f>SUM(B1176:B1178)</f>
        <v>671</v>
      </c>
      <c r="C1175" s="288">
        <f>SUM(C1176:C1178)</f>
        <v>9019</v>
      </c>
      <c r="D1175" s="141">
        <f t="shared" si="18"/>
        <v>13.4411326378539</v>
      </c>
      <c r="E1175" s="286"/>
    </row>
    <row r="1176" customHeight="1" spans="1:5">
      <c r="A1176" s="314" t="s">
        <v>941</v>
      </c>
      <c r="B1176" s="251">
        <v>671</v>
      </c>
      <c r="C1176" s="289">
        <v>9019</v>
      </c>
      <c r="D1176" s="141">
        <f t="shared" si="18"/>
        <v>13.4411326378539</v>
      </c>
      <c r="E1176" s="286"/>
    </row>
    <row r="1177" customHeight="1" spans="1:5">
      <c r="A1177" s="314" t="s">
        <v>942</v>
      </c>
      <c r="B1177" s="251"/>
      <c r="C1177" s="289"/>
      <c r="D1177" s="141" t="e">
        <f t="shared" si="18"/>
        <v>#DIV/0!</v>
      </c>
      <c r="E1177" s="286"/>
    </row>
    <row r="1178" customHeight="1" spans="1:5">
      <c r="A1178" s="314" t="s">
        <v>943</v>
      </c>
      <c r="B1178" s="251"/>
      <c r="C1178" s="289"/>
      <c r="D1178" s="141" t="e">
        <f t="shared" si="18"/>
        <v>#DIV/0!</v>
      </c>
      <c r="E1178" s="286"/>
    </row>
    <row r="1179" customHeight="1" spans="1:5">
      <c r="A1179" s="314" t="s">
        <v>944</v>
      </c>
      <c r="B1179" s="141">
        <f>SUM(B1180:B1182)</f>
        <v>0</v>
      </c>
      <c r="C1179" s="288">
        <f>SUM(C1180:C1182)</f>
        <v>101</v>
      </c>
      <c r="D1179" s="141" t="e">
        <f t="shared" si="18"/>
        <v>#DIV/0!</v>
      </c>
      <c r="E1179" s="286"/>
    </row>
    <row r="1180" customHeight="1" spans="1:5">
      <c r="A1180" s="314" t="s">
        <v>945</v>
      </c>
      <c r="B1180" s="251"/>
      <c r="C1180" s="289">
        <v>101</v>
      </c>
      <c r="D1180" s="141" t="e">
        <f t="shared" si="18"/>
        <v>#DIV/0!</v>
      </c>
      <c r="E1180" s="286"/>
    </row>
    <row r="1181" customHeight="1" spans="1:5">
      <c r="A1181" s="314" t="s">
        <v>946</v>
      </c>
      <c r="B1181" s="251"/>
      <c r="C1181" s="289"/>
      <c r="D1181" s="141" t="e">
        <f t="shared" si="18"/>
        <v>#DIV/0!</v>
      </c>
      <c r="E1181" s="286"/>
    </row>
    <row r="1182" customHeight="1" spans="1:5">
      <c r="A1182" s="314" t="s">
        <v>947</v>
      </c>
      <c r="B1182" s="251"/>
      <c r="C1182" s="289"/>
      <c r="D1182" s="141" t="e">
        <f t="shared" si="18"/>
        <v>#DIV/0!</v>
      </c>
      <c r="E1182" s="286"/>
    </row>
    <row r="1183" customHeight="1" spans="1:5">
      <c r="A1183" s="314" t="s">
        <v>948</v>
      </c>
      <c r="B1183" s="305">
        <f>B1184+B1199+B1213+B1218+B1224</f>
        <v>571</v>
      </c>
      <c r="C1183" s="285">
        <f>C1184+C1199+C1213+C1218+C1224</f>
        <v>1116</v>
      </c>
      <c r="D1183" s="141">
        <f t="shared" si="18"/>
        <v>1.95446584938704</v>
      </c>
      <c r="E1183" s="286"/>
    </row>
    <row r="1184" customHeight="1" spans="1:5">
      <c r="A1184" s="314" t="s">
        <v>949</v>
      </c>
      <c r="B1184" s="141">
        <f>SUM(B1185:B1198)</f>
        <v>550</v>
      </c>
      <c r="C1184" s="288">
        <f>SUM(C1185:C1198)</f>
        <v>752</v>
      </c>
      <c r="D1184" s="141">
        <f t="shared" si="18"/>
        <v>1.36727272727273</v>
      </c>
      <c r="E1184" s="286"/>
    </row>
    <row r="1185" customHeight="1" spans="1:5">
      <c r="A1185" s="314" t="s">
        <v>624</v>
      </c>
      <c r="B1185" s="251">
        <v>292</v>
      </c>
      <c r="C1185" s="289">
        <v>414</v>
      </c>
      <c r="D1185" s="141">
        <f t="shared" si="18"/>
        <v>1.41780821917808</v>
      </c>
      <c r="E1185" s="286"/>
    </row>
    <row r="1186" customHeight="1" spans="1:5">
      <c r="A1186" s="314" t="s">
        <v>625</v>
      </c>
      <c r="B1186" s="251">
        <v>5</v>
      </c>
      <c r="C1186" s="289"/>
      <c r="D1186" s="141">
        <f t="shared" si="18"/>
        <v>0</v>
      </c>
      <c r="E1186" s="286"/>
    </row>
    <row r="1187" customHeight="1" spans="1:5">
      <c r="A1187" s="314" t="s">
        <v>626</v>
      </c>
      <c r="B1187" s="251"/>
      <c r="C1187" s="289"/>
      <c r="D1187" s="141" t="e">
        <f t="shared" si="18"/>
        <v>#DIV/0!</v>
      </c>
      <c r="E1187" s="286"/>
    </row>
    <row r="1188" customHeight="1" spans="1:5">
      <c r="A1188" s="314" t="s">
        <v>950</v>
      </c>
      <c r="B1188" s="251"/>
      <c r="C1188" s="289"/>
      <c r="D1188" s="141" t="e">
        <f t="shared" si="18"/>
        <v>#DIV/0!</v>
      </c>
      <c r="E1188" s="286"/>
    </row>
    <row r="1189" customHeight="1" spans="1:5">
      <c r="A1189" s="314" t="s">
        <v>951</v>
      </c>
      <c r="B1189" s="251"/>
      <c r="C1189" s="289"/>
      <c r="D1189" s="141" t="e">
        <f t="shared" si="18"/>
        <v>#DIV/0!</v>
      </c>
      <c r="E1189" s="286"/>
    </row>
    <row r="1190" customHeight="1" spans="1:5">
      <c r="A1190" s="314" t="s">
        <v>952</v>
      </c>
      <c r="B1190" s="251">
        <v>48</v>
      </c>
      <c r="C1190" s="289">
        <v>121</v>
      </c>
      <c r="D1190" s="141">
        <f t="shared" si="18"/>
        <v>2.52083333333333</v>
      </c>
      <c r="E1190" s="286"/>
    </row>
    <row r="1191" customHeight="1" spans="1:5">
      <c r="A1191" s="314" t="s">
        <v>953</v>
      </c>
      <c r="B1191" s="251"/>
      <c r="C1191" s="289"/>
      <c r="D1191" s="141" t="e">
        <f t="shared" si="18"/>
        <v>#DIV/0!</v>
      </c>
      <c r="E1191" s="286"/>
    </row>
    <row r="1192" customHeight="1" spans="1:5">
      <c r="A1192" s="314" t="s">
        <v>954</v>
      </c>
      <c r="B1192" s="251"/>
      <c r="C1192" s="289">
        <v>125</v>
      </c>
      <c r="D1192" s="141" t="e">
        <f t="shared" si="18"/>
        <v>#DIV/0!</v>
      </c>
      <c r="E1192" s="286"/>
    </row>
    <row r="1193" customHeight="1" spans="1:5">
      <c r="A1193" s="314" t="s">
        <v>955</v>
      </c>
      <c r="B1193" s="251"/>
      <c r="C1193" s="289"/>
      <c r="D1193" s="141" t="e">
        <f t="shared" si="18"/>
        <v>#DIV/0!</v>
      </c>
      <c r="E1193" s="286"/>
    </row>
    <row r="1194" customHeight="1" spans="1:5">
      <c r="A1194" s="314" t="s">
        <v>956</v>
      </c>
      <c r="B1194" s="251"/>
      <c r="C1194" s="289"/>
      <c r="D1194" s="141" t="e">
        <f t="shared" si="18"/>
        <v>#DIV/0!</v>
      </c>
      <c r="E1194" s="286"/>
    </row>
    <row r="1195" customHeight="1" spans="1:5">
      <c r="A1195" s="314" t="s">
        <v>957</v>
      </c>
      <c r="B1195" s="251">
        <v>114</v>
      </c>
      <c r="C1195" s="289"/>
      <c r="D1195" s="141">
        <f t="shared" si="18"/>
        <v>0</v>
      </c>
      <c r="E1195" s="286"/>
    </row>
    <row r="1196" customHeight="1" spans="1:5">
      <c r="A1196" s="314" t="s">
        <v>958</v>
      </c>
      <c r="B1196" s="251"/>
      <c r="C1196" s="289"/>
      <c r="D1196" s="141" t="e">
        <f t="shared" si="18"/>
        <v>#DIV/0!</v>
      </c>
      <c r="E1196" s="286"/>
    </row>
    <row r="1197" customHeight="1" spans="1:5">
      <c r="A1197" s="314" t="s">
        <v>643</v>
      </c>
      <c r="B1197" s="251"/>
      <c r="C1197" s="289"/>
      <c r="D1197" s="141" t="e">
        <f t="shared" si="18"/>
        <v>#DIV/0!</v>
      </c>
      <c r="E1197" s="286"/>
    </row>
    <row r="1198" customHeight="1" spans="1:5">
      <c r="A1198" s="314" t="s">
        <v>959</v>
      </c>
      <c r="B1198" s="251">
        <v>91</v>
      </c>
      <c r="C1198" s="289">
        <v>92</v>
      </c>
      <c r="D1198" s="141">
        <f t="shared" si="18"/>
        <v>1.01098901098901</v>
      </c>
      <c r="E1198" s="286"/>
    </row>
    <row r="1199" customHeight="1" spans="1:5">
      <c r="A1199" s="314" t="s">
        <v>960</v>
      </c>
      <c r="B1199" s="141">
        <f>SUM(B1200:B1212)</f>
        <v>0</v>
      </c>
      <c r="C1199" s="288">
        <f>SUM(C1200:C1212)</f>
        <v>348</v>
      </c>
      <c r="D1199" s="141" t="e">
        <f t="shared" si="18"/>
        <v>#DIV/0!</v>
      </c>
      <c r="E1199" s="286"/>
    </row>
    <row r="1200" customHeight="1" spans="1:5">
      <c r="A1200" s="314" t="s">
        <v>624</v>
      </c>
      <c r="B1200" s="251"/>
      <c r="C1200" s="289"/>
      <c r="D1200" s="141" t="e">
        <f t="shared" si="18"/>
        <v>#DIV/0!</v>
      </c>
      <c r="E1200" s="286"/>
    </row>
    <row r="1201" customHeight="1" spans="1:5">
      <c r="A1201" s="314" t="s">
        <v>625</v>
      </c>
      <c r="B1201" s="251"/>
      <c r="C1201" s="289"/>
      <c r="D1201" s="141" t="e">
        <f t="shared" si="18"/>
        <v>#DIV/0!</v>
      </c>
      <c r="E1201" s="286"/>
    </row>
    <row r="1202" customHeight="1" spans="1:5">
      <c r="A1202" s="314" t="s">
        <v>626</v>
      </c>
      <c r="B1202" s="251"/>
      <c r="C1202" s="289"/>
      <c r="D1202" s="141" t="e">
        <f t="shared" si="18"/>
        <v>#DIV/0!</v>
      </c>
      <c r="E1202" s="286"/>
    </row>
    <row r="1203" customHeight="1" spans="1:5">
      <c r="A1203" s="314" t="s">
        <v>961</v>
      </c>
      <c r="B1203" s="251"/>
      <c r="C1203" s="289"/>
      <c r="D1203" s="141" t="e">
        <f t="shared" si="18"/>
        <v>#DIV/0!</v>
      </c>
      <c r="E1203" s="286"/>
    </row>
    <row r="1204" customHeight="1" spans="1:5">
      <c r="A1204" s="314" t="s">
        <v>962</v>
      </c>
      <c r="B1204" s="251"/>
      <c r="C1204" s="289"/>
      <c r="D1204" s="141" t="e">
        <f t="shared" si="18"/>
        <v>#DIV/0!</v>
      </c>
      <c r="E1204" s="286"/>
    </row>
    <row r="1205" customHeight="1" spans="1:5">
      <c r="A1205" s="314" t="s">
        <v>963</v>
      </c>
      <c r="B1205" s="251"/>
      <c r="C1205" s="289"/>
      <c r="D1205" s="141" t="e">
        <f t="shared" si="18"/>
        <v>#DIV/0!</v>
      </c>
      <c r="E1205" s="286"/>
    </row>
    <row r="1206" customHeight="1" spans="1:5">
      <c r="A1206" s="314" t="s">
        <v>964</v>
      </c>
      <c r="B1206" s="251"/>
      <c r="C1206" s="289"/>
      <c r="D1206" s="141" t="e">
        <f t="shared" si="18"/>
        <v>#DIV/0!</v>
      </c>
      <c r="E1206" s="286"/>
    </row>
    <row r="1207" customHeight="1" spans="1:5">
      <c r="A1207" s="314" t="s">
        <v>965</v>
      </c>
      <c r="B1207" s="251"/>
      <c r="C1207" s="289"/>
      <c r="D1207" s="141" t="e">
        <f t="shared" si="18"/>
        <v>#DIV/0!</v>
      </c>
      <c r="E1207" s="286"/>
    </row>
    <row r="1208" customHeight="1" spans="1:5">
      <c r="A1208" s="314" t="s">
        <v>966</v>
      </c>
      <c r="B1208" s="251"/>
      <c r="C1208" s="289"/>
      <c r="D1208" s="141" t="e">
        <f t="shared" si="18"/>
        <v>#DIV/0!</v>
      </c>
      <c r="E1208" s="286"/>
    </row>
    <row r="1209" customHeight="1" spans="1:5">
      <c r="A1209" s="314" t="s">
        <v>967</v>
      </c>
      <c r="B1209" s="251"/>
      <c r="C1209" s="289">
        <v>348</v>
      </c>
      <c r="D1209" s="141" t="e">
        <f t="shared" si="18"/>
        <v>#DIV/0!</v>
      </c>
      <c r="E1209" s="286"/>
    </row>
    <row r="1210" customHeight="1" spans="1:5">
      <c r="A1210" s="314" t="s">
        <v>968</v>
      </c>
      <c r="B1210" s="251"/>
      <c r="C1210" s="289"/>
      <c r="D1210" s="141" t="e">
        <f t="shared" si="18"/>
        <v>#DIV/0!</v>
      </c>
      <c r="E1210" s="286"/>
    </row>
    <row r="1211" customHeight="1" spans="1:5">
      <c r="A1211" s="314" t="s">
        <v>643</v>
      </c>
      <c r="B1211" s="251"/>
      <c r="C1211" s="289"/>
      <c r="D1211" s="141" t="e">
        <f t="shared" si="18"/>
        <v>#DIV/0!</v>
      </c>
      <c r="E1211" s="286"/>
    </row>
    <row r="1212" customHeight="1" spans="1:5">
      <c r="A1212" s="314" t="s">
        <v>969</v>
      </c>
      <c r="B1212" s="251"/>
      <c r="C1212" s="289"/>
      <c r="D1212" s="141" t="e">
        <f t="shared" si="18"/>
        <v>#DIV/0!</v>
      </c>
      <c r="E1212" s="286"/>
    </row>
    <row r="1213" customHeight="1" spans="1:5">
      <c r="A1213" s="314" t="s">
        <v>970</v>
      </c>
      <c r="B1213" s="141">
        <f>SUM(B1214:B1217)</f>
        <v>0</v>
      </c>
      <c r="C1213" s="288">
        <f>SUM(C1214:C1217)</f>
        <v>0</v>
      </c>
      <c r="D1213" s="141" t="e">
        <f t="shared" si="18"/>
        <v>#DIV/0!</v>
      </c>
      <c r="E1213" s="286"/>
    </row>
    <row r="1214" customHeight="1" spans="1:5">
      <c r="A1214" s="314" t="s">
        <v>971</v>
      </c>
      <c r="B1214" s="251"/>
      <c r="C1214" s="289"/>
      <c r="D1214" s="141" t="e">
        <f t="shared" si="18"/>
        <v>#DIV/0!</v>
      </c>
      <c r="E1214" s="286"/>
    </row>
    <row r="1215" customHeight="1" spans="1:5">
      <c r="A1215" s="314" t="s">
        <v>972</v>
      </c>
      <c r="B1215" s="251"/>
      <c r="C1215" s="289"/>
      <c r="D1215" s="141" t="e">
        <f t="shared" si="18"/>
        <v>#DIV/0!</v>
      </c>
      <c r="E1215" s="286"/>
    </row>
    <row r="1216" customHeight="1" spans="1:5">
      <c r="A1216" s="314" t="s">
        <v>973</v>
      </c>
      <c r="B1216" s="251"/>
      <c r="C1216" s="289"/>
      <c r="D1216" s="141" t="e">
        <f t="shared" si="18"/>
        <v>#DIV/0!</v>
      </c>
      <c r="E1216" s="286"/>
    </row>
    <row r="1217" customHeight="1" spans="1:5">
      <c r="A1217" s="314" t="s">
        <v>974</v>
      </c>
      <c r="B1217" s="251"/>
      <c r="C1217" s="289"/>
      <c r="D1217" s="141" t="e">
        <f t="shared" si="18"/>
        <v>#DIV/0!</v>
      </c>
      <c r="E1217" s="286"/>
    </row>
    <row r="1218" customHeight="1" spans="1:5">
      <c r="A1218" s="314" t="s">
        <v>975</v>
      </c>
      <c r="B1218" s="141">
        <f>SUM(B1219:B1223)</f>
        <v>6</v>
      </c>
      <c r="C1218" s="288">
        <f>SUM(C1219:C1223)</f>
        <v>0</v>
      </c>
      <c r="D1218" s="141">
        <f t="shared" si="18"/>
        <v>0</v>
      </c>
      <c r="E1218" s="286"/>
    </row>
    <row r="1219" customHeight="1" spans="1:5">
      <c r="A1219" s="314" t="s">
        <v>976</v>
      </c>
      <c r="B1219" s="251"/>
      <c r="C1219" s="289"/>
      <c r="D1219" s="141" t="e">
        <f t="shared" si="18"/>
        <v>#DIV/0!</v>
      </c>
      <c r="E1219" s="286"/>
    </row>
    <row r="1220" customHeight="1" spans="1:5">
      <c r="A1220" s="314" t="s">
        <v>977</v>
      </c>
      <c r="B1220" s="251"/>
      <c r="C1220" s="289"/>
      <c r="D1220" s="141" t="e">
        <f t="shared" si="18"/>
        <v>#DIV/0!</v>
      </c>
      <c r="E1220" s="286"/>
    </row>
    <row r="1221" customHeight="1" spans="1:5">
      <c r="A1221" s="314" t="s">
        <v>978</v>
      </c>
      <c r="B1221" s="251"/>
      <c r="C1221" s="289"/>
      <c r="D1221" s="141" t="e">
        <f t="shared" si="18"/>
        <v>#DIV/0!</v>
      </c>
      <c r="E1221" s="286"/>
    </row>
    <row r="1222" customHeight="1" spans="1:5">
      <c r="A1222" s="314" t="s">
        <v>979</v>
      </c>
      <c r="B1222" s="251"/>
      <c r="C1222" s="289"/>
      <c r="D1222" s="141" t="e">
        <f t="shared" ref="D1222:D1285" si="19">C1222/B1222</f>
        <v>#DIV/0!</v>
      </c>
      <c r="E1222" s="286"/>
    </row>
    <row r="1223" customHeight="1" spans="1:5">
      <c r="A1223" s="314" t="s">
        <v>980</v>
      </c>
      <c r="B1223" s="251">
        <v>6</v>
      </c>
      <c r="C1223" s="289"/>
      <c r="D1223" s="141">
        <f t="shared" si="19"/>
        <v>0</v>
      </c>
      <c r="E1223" s="286"/>
    </row>
    <row r="1224" customHeight="1" spans="1:5">
      <c r="A1224" s="314" t="s">
        <v>981</v>
      </c>
      <c r="B1224" s="141">
        <f>SUM(B1225:B1235)</f>
        <v>15</v>
      </c>
      <c r="C1224" s="288">
        <f>SUM(C1225:C1235)</f>
        <v>16</v>
      </c>
      <c r="D1224" s="141">
        <f t="shared" si="19"/>
        <v>1.06666666666667</v>
      </c>
      <c r="E1224" s="286"/>
    </row>
    <row r="1225" customHeight="1" spans="1:5">
      <c r="A1225" s="314" t="s">
        <v>982</v>
      </c>
      <c r="B1225" s="251"/>
      <c r="C1225" s="289"/>
      <c r="D1225" s="141" t="e">
        <f t="shared" si="19"/>
        <v>#DIV/0!</v>
      </c>
      <c r="E1225" s="286"/>
    </row>
    <row r="1226" customHeight="1" spans="1:5">
      <c r="A1226" s="314" t="s">
        <v>983</v>
      </c>
      <c r="B1226" s="251"/>
      <c r="C1226" s="289">
        <v>16</v>
      </c>
      <c r="D1226" s="141" t="e">
        <f t="shared" si="19"/>
        <v>#DIV/0!</v>
      </c>
      <c r="E1226" s="286"/>
    </row>
    <row r="1227" customHeight="1" spans="1:5">
      <c r="A1227" s="314" t="s">
        <v>984</v>
      </c>
      <c r="B1227" s="251">
        <v>15</v>
      </c>
      <c r="C1227" s="289"/>
      <c r="D1227" s="141">
        <f t="shared" si="19"/>
        <v>0</v>
      </c>
      <c r="E1227" s="286"/>
    </row>
    <row r="1228" customHeight="1" spans="1:5">
      <c r="A1228" s="314" t="s">
        <v>985</v>
      </c>
      <c r="B1228" s="251"/>
      <c r="C1228" s="289"/>
      <c r="D1228" s="141" t="e">
        <f t="shared" si="19"/>
        <v>#DIV/0!</v>
      </c>
      <c r="E1228" s="286"/>
    </row>
    <row r="1229" customHeight="1" spans="1:5">
      <c r="A1229" s="314" t="s">
        <v>986</v>
      </c>
      <c r="B1229" s="251"/>
      <c r="C1229" s="289"/>
      <c r="D1229" s="141" t="e">
        <f t="shared" si="19"/>
        <v>#DIV/0!</v>
      </c>
      <c r="E1229" s="286"/>
    </row>
    <row r="1230" customHeight="1" spans="1:5">
      <c r="A1230" s="314" t="s">
        <v>987</v>
      </c>
      <c r="B1230" s="251"/>
      <c r="C1230" s="289"/>
      <c r="D1230" s="141" t="e">
        <f t="shared" si="19"/>
        <v>#DIV/0!</v>
      </c>
      <c r="E1230" s="286"/>
    </row>
    <row r="1231" customHeight="1" spans="1:5">
      <c r="A1231" s="314" t="s">
        <v>988</v>
      </c>
      <c r="B1231" s="251"/>
      <c r="C1231" s="289"/>
      <c r="D1231" s="141" t="e">
        <f t="shared" si="19"/>
        <v>#DIV/0!</v>
      </c>
      <c r="E1231" s="286"/>
    </row>
    <row r="1232" customHeight="1" spans="1:5">
      <c r="A1232" s="314" t="s">
        <v>989</v>
      </c>
      <c r="B1232" s="251"/>
      <c r="C1232" s="289"/>
      <c r="D1232" s="141" t="e">
        <f t="shared" si="19"/>
        <v>#DIV/0!</v>
      </c>
      <c r="E1232" s="286"/>
    </row>
    <row r="1233" customHeight="1" spans="1:5">
      <c r="A1233" s="314" t="s">
        <v>990</v>
      </c>
      <c r="B1233" s="251"/>
      <c r="C1233" s="289"/>
      <c r="D1233" s="141" t="e">
        <f t="shared" si="19"/>
        <v>#DIV/0!</v>
      </c>
      <c r="E1233" s="286"/>
    </row>
    <row r="1234" customHeight="1" spans="1:5">
      <c r="A1234" s="314" t="s">
        <v>991</v>
      </c>
      <c r="B1234" s="251"/>
      <c r="C1234" s="289"/>
      <c r="D1234" s="141" t="e">
        <f t="shared" si="19"/>
        <v>#DIV/0!</v>
      </c>
      <c r="E1234" s="286"/>
    </row>
    <row r="1235" customHeight="1" spans="1:5">
      <c r="A1235" s="314" t="s">
        <v>992</v>
      </c>
      <c r="B1235" s="251"/>
      <c r="C1235" s="289"/>
      <c r="D1235" s="141" t="e">
        <f t="shared" si="19"/>
        <v>#DIV/0!</v>
      </c>
      <c r="E1235" s="286"/>
    </row>
    <row r="1236" customHeight="1" spans="1:5">
      <c r="A1236" s="313" t="s">
        <v>993</v>
      </c>
      <c r="B1236" s="305">
        <f>B1237+B1249+B1255+B1261+B1269+B1282+B1286+B1292</f>
        <v>2236</v>
      </c>
      <c r="C1236" s="285">
        <f>C1237+C1249+C1255+C1261+C1269+C1282+C1286+C1292</f>
        <v>2590</v>
      </c>
      <c r="D1236" s="141">
        <f t="shared" si="19"/>
        <v>1.15831842576029</v>
      </c>
      <c r="E1236" s="286"/>
    </row>
    <row r="1237" customHeight="1" spans="1:5">
      <c r="A1237" s="313" t="s">
        <v>994</v>
      </c>
      <c r="B1237" s="141">
        <f>SUM(B1238:B1248)</f>
        <v>601</v>
      </c>
      <c r="C1237" s="288">
        <f>SUM(C1238:C1248)</f>
        <v>1112</v>
      </c>
      <c r="D1237" s="141">
        <f t="shared" si="19"/>
        <v>1.85024958402662</v>
      </c>
      <c r="E1237" s="286"/>
    </row>
    <row r="1238" customHeight="1" spans="1:5">
      <c r="A1238" s="313" t="s">
        <v>995</v>
      </c>
      <c r="B1238" s="251">
        <v>226</v>
      </c>
      <c r="C1238" s="289">
        <v>432</v>
      </c>
      <c r="D1238" s="141">
        <f t="shared" si="19"/>
        <v>1.91150442477876</v>
      </c>
      <c r="E1238" s="286"/>
    </row>
    <row r="1239" customHeight="1" spans="1:5">
      <c r="A1239" s="313" t="s">
        <v>996</v>
      </c>
      <c r="B1239" s="251"/>
      <c r="C1239" s="289">
        <v>57</v>
      </c>
      <c r="D1239" s="141" t="e">
        <f t="shared" si="19"/>
        <v>#DIV/0!</v>
      </c>
      <c r="E1239" s="286"/>
    </row>
    <row r="1240" customHeight="1" spans="1:5">
      <c r="A1240" s="313" t="s">
        <v>997</v>
      </c>
      <c r="B1240" s="251"/>
      <c r="C1240" s="289"/>
      <c r="D1240" s="141" t="e">
        <f t="shared" si="19"/>
        <v>#DIV/0!</v>
      </c>
      <c r="E1240" s="286"/>
    </row>
    <row r="1241" customHeight="1" spans="1:5">
      <c r="A1241" s="313" t="s">
        <v>998</v>
      </c>
      <c r="B1241" s="251"/>
      <c r="C1241" s="289"/>
      <c r="D1241" s="141" t="e">
        <f t="shared" si="19"/>
        <v>#DIV/0!</v>
      </c>
      <c r="E1241" s="286"/>
    </row>
    <row r="1242" customHeight="1" spans="1:5">
      <c r="A1242" s="313" t="s">
        <v>999</v>
      </c>
      <c r="B1242" s="251"/>
      <c r="C1242" s="289"/>
      <c r="D1242" s="141" t="e">
        <f t="shared" si="19"/>
        <v>#DIV/0!</v>
      </c>
      <c r="E1242" s="286"/>
    </row>
    <row r="1243" customHeight="1" spans="1:5">
      <c r="A1243" s="313" t="s">
        <v>1000</v>
      </c>
      <c r="B1243" s="251">
        <v>171</v>
      </c>
      <c r="C1243" s="289">
        <v>71</v>
      </c>
      <c r="D1243" s="141">
        <f t="shared" si="19"/>
        <v>0.415204678362573</v>
      </c>
      <c r="E1243" s="286"/>
    </row>
    <row r="1244" customHeight="1" spans="1:5">
      <c r="A1244" s="313" t="s">
        <v>1001</v>
      </c>
      <c r="B1244" s="251"/>
      <c r="C1244" s="289"/>
      <c r="D1244" s="141" t="e">
        <f t="shared" si="19"/>
        <v>#DIV/0!</v>
      </c>
      <c r="E1244" s="286"/>
    </row>
    <row r="1245" customHeight="1" spans="1:5">
      <c r="A1245" s="313" t="s">
        <v>1002</v>
      </c>
      <c r="B1245" s="251"/>
      <c r="C1245" s="289"/>
      <c r="D1245" s="141" t="e">
        <f t="shared" si="19"/>
        <v>#DIV/0!</v>
      </c>
      <c r="E1245" s="286"/>
    </row>
    <row r="1246" customHeight="1" spans="1:5">
      <c r="A1246" s="313" t="s">
        <v>1003</v>
      </c>
      <c r="B1246" s="251"/>
      <c r="C1246" s="289"/>
      <c r="D1246" s="141" t="e">
        <f t="shared" si="19"/>
        <v>#DIV/0!</v>
      </c>
      <c r="E1246" s="286"/>
    </row>
    <row r="1247" customHeight="1" spans="1:5">
      <c r="A1247" s="313" t="s">
        <v>1004</v>
      </c>
      <c r="B1247" s="251"/>
      <c r="C1247" s="289"/>
      <c r="D1247" s="141" t="e">
        <f t="shared" si="19"/>
        <v>#DIV/0!</v>
      </c>
      <c r="E1247" s="286"/>
    </row>
    <row r="1248" customHeight="1" spans="1:5">
      <c r="A1248" s="313" t="s">
        <v>1005</v>
      </c>
      <c r="B1248" s="251">
        <v>204</v>
      </c>
      <c r="C1248" s="289">
        <v>552</v>
      </c>
      <c r="D1248" s="141">
        <f t="shared" si="19"/>
        <v>2.70588235294118</v>
      </c>
      <c r="E1248" s="286"/>
    </row>
    <row r="1249" customHeight="1" spans="1:5">
      <c r="A1249" s="313" t="s">
        <v>1006</v>
      </c>
      <c r="B1249" s="141">
        <f>SUM(B1250:B1254)</f>
        <v>1047</v>
      </c>
      <c r="C1249" s="288">
        <f>SUM(C1250:C1254)</f>
        <v>759</v>
      </c>
      <c r="D1249" s="141">
        <f t="shared" si="19"/>
        <v>0.724928366762178</v>
      </c>
      <c r="E1249" s="286"/>
    </row>
    <row r="1250" customHeight="1" spans="1:5">
      <c r="A1250" s="313" t="s">
        <v>995</v>
      </c>
      <c r="B1250" s="251"/>
      <c r="C1250" s="289"/>
      <c r="D1250" s="141" t="e">
        <f t="shared" si="19"/>
        <v>#DIV/0!</v>
      </c>
      <c r="E1250" s="286"/>
    </row>
    <row r="1251" customHeight="1" spans="1:5">
      <c r="A1251" s="313" t="s">
        <v>1007</v>
      </c>
      <c r="B1251" s="251"/>
      <c r="C1251" s="289"/>
      <c r="D1251" s="141" t="e">
        <f t="shared" si="19"/>
        <v>#DIV/0!</v>
      </c>
      <c r="E1251" s="286"/>
    </row>
    <row r="1252" customHeight="1" spans="1:5">
      <c r="A1252" s="313" t="s">
        <v>997</v>
      </c>
      <c r="B1252" s="251"/>
      <c r="C1252" s="289"/>
      <c r="D1252" s="141" t="e">
        <f t="shared" si="19"/>
        <v>#DIV/0!</v>
      </c>
      <c r="E1252" s="286"/>
    </row>
    <row r="1253" customHeight="1" spans="1:5">
      <c r="A1253" s="313" t="s">
        <v>1008</v>
      </c>
      <c r="B1253" s="251">
        <v>750</v>
      </c>
      <c r="C1253" s="289">
        <v>759</v>
      </c>
      <c r="D1253" s="141">
        <f t="shared" si="19"/>
        <v>1.012</v>
      </c>
      <c r="E1253" s="286"/>
    </row>
    <row r="1254" customHeight="1" spans="1:5">
      <c r="A1254" s="313" t="s">
        <v>1009</v>
      </c>
      <c r="B1254" s="251">
        <v>297</v>
      </c>
      <c r="C1254" s="289"/>
      <c r="D1254" s="141">
        <f t="shared" si="19"/>
        <v>0</v>
      </c>
      <c r="E1254" s="286"/>
    </row>
    <row r="1255" customHeight="1" spans="1:5">
      <c r="A1255" s="313" t="s">
        <v>1010</v>
      </c>
      <c r="B1255" s="141">
        <f>SUM(B1256:B1260)</f>
        <v>0</v>
      </c>
      <c r="C1255" s="288">
        <f>SUM(C1256:C1260)</f>
        <v>166</v>
      </c>
      <c r="D1255" s="141" t="e">
        <f t="shared" si="19"/>
        <v>#DIV/0!</v>
      </c>
      <c r="E1255" s="286"/>
    </row>
    <row r="1256" customHeight="1" spans="1:5">
      <c r="A1256" s="313" t="s">
        <v>995</v>
      </c>
      <c r="B1256" s="251"/>
      <c r="C1256" s="289"/>
      <c r="D1256" s="141" t="e">
        <f t="shared" si="19"/>
        <v>#DIV/0!</v>
      </c>
      <c r="E1256" s="286"/>
    </row>
    <row r="1257" customHeight="1" spans="1:5">
      <c r="A1257" s="313" t="s">
        <v>996</v>
      </c>
      <c r="B1257" s="251"/>
      <c r="C1257" s="289"/>
      <c r="D1257" s="141" t="e">
        <f t="shared" si="19"/>
        <v>#DIV/0!</v>
      </c>
      <c r="E1257" s="286"/>
    </row>
    <row r="1258" customHeight="1" spans="1:5">
      <c r="A1258" s="313" t="s">
        <v>997</v>
      </c>
      <c r="B1258" s="251"/>
      <c r="C1258" s="289"/>
      <c r="D1258" s="141" t="e">
        <f t="shared" si="19"/>
        <v>#DIV/0!</v>
      </c>
      <c r="E1258" s="286"/>
    </row>
    <row r="1259" customHeight="1" spans="1:5">
      <c r="A1259" s="313" t="s">
        <v>1011</v>
      </c>
      <c r="B1259" s="251"/>
      <c r="C1259" s="289">
        <v>166</v>
      </c>
      <c r="D1259" s="141" t="e">
        <f t="shared" si="19"/>
        <v>#DIV/0!</v>
      </c>
      <c r="E1259" s="286"/>
    </row>
    <row r="1260" customHeight="1" spans="1:5">
      <c r="A1260" s="313" t="s">
        <v>1012</v>
      </c>
      <c r="B1260" s="251"/>
      <c r="C1260" s="289"/>
      <c r="D1260" s="141" t="e">
        <f t="shared" si="19"/>
        <v>#DIV/0!</v>
      </c>
      <c r="E1260" s="286"/>
    </row>
    <row r="1261" customHeight="1" spans="1:5">
      <c r="A1261" s="313" t="s">
        <v>1013</v>
      </c>
      <c r="B1261" s="141">
        <f>SUM(B1262:B1268)</f>
        <v>0</v>
      </c>
      <c r="C1261" s="288">
        <f>SUM(C1262:C1268)</f>
        <v>0</v>
      </c>
      <c r="D1261" s="141" t="e">
        <f t="shared" si="19"/>
        <v>#DIV/0!</v>
      </c>
      <c r="E1261" s="286"/>
    </row>
    <row r="1262" customHeight="1" spans="1:5">
      <c r="A1262" s="313" t="s">
        <v>995</v>
      </c>
      <c r="B1262" s="251"/>
      <c r="C1262" s="289"/>
      <c r="D1262" s="141" t="e">
        <f t="shared" si="19"/>
        <v>#DIV/0!</v>
      </c>
      <c r="E1262" s="286"/>
    </row>
    <row r="1263" customHeight="1" spans="1:5">
      <c r="A1263" s="313" t="s">
        <v>996</v>
      </c>
      <c r="B1263" s="251"/>
      <c r="C1263" s="289"/>
      <c r="D1263" s="141" t="e">
        <f t="shared" si="19"/>
        <v>#DIV/0!</v>
      </c>
      <c r="E1263" s="286"/>
    </row>
    <row r="1264" customHeight="1" spans="1:5">
      <c r="A1264" s="313" t="s">
        <v>997</v>
      </c>
      <c r="B1264" s="251"/>
      <c r="C1264" s="289"/>
      <c r="D1264" s="141" t="e">
        <f t="shared" si="19"/>
        <v>#DIV/0!</v>
      </c>
      <c r="E1264" s="286"/>
    </row>
    <row r="1265" customHeight="1" spans="1:5">
      <c r="A1265" s="313" t="s">
        <v>1014</v>
      </c>
      <c r="B1265" s="251"/>
      <c r="C1265" s="289"/>
      <c r="D1265" s="141" t="e">
        <f t="shared" si="19"/>
        <v>#DIV/0!</v>
      </c>
      <c r="E1265" s="286"/>
    </row>
    <row r="1266" customHeight="1" spans="1:5">
      <c r="A1266" s="313" t="s">
        <v>1015</v>
      </c>
      <c r="B1266" s="251"/>
      <c r="C1266" s="289"/>
      <c r="D1266" s="141" t="e">
        <f t="shared" si="19"/>
        <v>#DIV/0!</v>
      </c>
      <c r="E1266" s="286"/>
    </row>
    <row r="1267" customHeight="1" spans="1:5">
      <c r="A1267" s="313" t="s">
        <v>1004</v>
      </c>
      <c r="B1267" s="251"/>
      <c r="C1267" s="289"/>
      <c r="D1267" s="141" t="e">
        <f t="shared" si="19"/>
        <v>#DIV/0!</v>
      </c>
      <c r="E1267" s="286"/>
    </row>
    <row r="1268" customHeight="1" spans="1:5">
      <c r="A1268" s="313" t="s">
        <v>1016</v>
      </c>
      <c r="B1268" s="251"/>
      <c r="C1268" s="289"/>
      <c r="D1268" s="141" t="e">
        <f t="shared" si="19"/>
        <v>#DIV/0!</v>
      </c>
      <c r="E1268" s="286"/>
    </row>
    <row r="1269" customHeight="1" spans="1:5">
      <c r="A1269" s="313" t="s">
        <v>1017</v>
      </c>
      <c r="B1269" s="141">
        <f>SUM(B1270:B1281)</f>
        <v>8</v>
      </c>
      <c r="C1269" s="288">
        <f>SUM(C1270:C1281)</f>
        <v>0</v>
      </c>
      <c r="D1269" s="141">
        <f t="shared" si="19"/>
        <v>0</v>
      </c>
      <c r="E1269" s="286"/>
    </row>
    <row r="1270" customHeight="1" spans="1:5">
      <c r="A1270" s="313" t="s">
        <v>995</v>
      </c>
      <c r="B1270" s="251"/>
      <c r="C1270" s="289"/>
      <c r="D1270" s="141" t="e">
        <f t="shared" si="19"/>
        <v>#DIV/0!</v>
      </c>
      <c r="E1270" s="286"/>
    </row>
    <row r="1271" customHeight="1" spans="1:5">
      <c r="A1271" s="313" t="s">
        <v>996</v>
      </c>
      <c r="B1271" s="251"/>
      <c r="C1271" s="289"/>
      <c r="D1271" s="141" t="e">
        <f t="shared" si="19"/>
        <v>#DIV/0!</v>
      </c>
      <c r="E1271" s="286"/>
    </row>
    <row r="1272" customHeight="1" spans="1:5">
      <c r="A1272" s="313" t="s">
        <v>997</v>
      </c>
      <c r="B1272" s="251"/>
      <c r="C1272" s="289"/>
      <c r="D1272" s="141" t="e">
        <f t="shared" si="19"/>
        <v>#DIV/0!</v>
      </c>
      <c r="E1272" s="286"/>
    </row>
    <row r="1273" customHeight="1" spans="1:5">
      <c r="A1273" s="313" t="s">
        <v>1018</v>
      </c>
      <c r="B1273" s="251"/>
      <c r="C1273" s="289"/>
      <c r="D1273" s="141" t="e">
        <f t="shared" si="19"/>
        <v>#DIV/0!</v>
      </c>
      <c r="E1273" s="286"/>
    </row>
    <row r="1274" customHeight="1" spans="1:5">
      <c r="A1274" s="313" t="s">
        <v>1019</v>
      </c>
      <c r="B1274" s="251"/>
      <c r="C1274" s="289"/>
      <c r="D1274" s="141" t="e">
        <f t="shared" si="19"/>
        <v>#DIV/0!</v>
      </c>
      <c r="E1274" s="286"/>
    </row>
    <row r="1275" customHeight="1" spans="1:5">
      <c r="A1275" s="313" t="s">
        <v>1020</v>
      </c>
      <c r="B1275" s="251">
        <v>8</v>
      </c>
      <c r="C1275" s="289"/>
      <c r="D1275" s="141">
        <f t="shared" si="19"/>
        <v>0</v>
      </c>
      <c r="E1275" s="286"/>
    </row>
    <row r="1276" customHeight="1" spans="1:5">
      <c r="A1276" s="313" t="s">
        <v>1021</v>
      </c>
      <c r="B1276" s="251"/>
      <c r="C1276" s="289"/>
      <c r="D1276" s="141" t="e">
        <f t="shared" si="19"/>
        <v>#DIV/0!</v>
      </c>
      <c r="E1276" s="286"/>
    </row>
    <row r="1277" customHeight="1" spans="1:5">
      <c r="A1277" s="313" t="s">
        <v>1022</v>
      </c>
      <c r="B1277" s="251"/>
      <c r="C1277" s="289"/>
      <c r="D1277" s="141" t="e">
        <f t="shared" si="19"/>
        <v>#DIV/0!</v>
      </c>
      <c r="E1277" s="286"/>
    </row>
    <row r="1278" customHeight="1" spans="1:5">
      <c r="A1278" s="313" t="s">
        <v>1023</v>
      </c>
      <c r="B1278" s="251"/>
      <c r="C1278" s="289"/>
      <c r="D1278" s="141" t="e">
        <f t="shared" si="19"/>
        <v>#DIV/0!</v>
      </c>
      <c r="E1278" s="286"/>
    </row>
    <row r="1279" customHeight="1" spans="1:5">
      <c r="A1279" s="313" t="s">
        <v>1024</v>
      </c>
      <c r="B1279" s="251"/>
      <c r="C1279" s="289"/>
      <c r="D1279" s="141" t="e">
        <f t="shared" si="19"/>
        <v>#DIV/0!</v>
      </c>
      <c r="E1279" s="286"/>
    </row>
    <row r="1280" customHeight="1" spans="1:5">
      <c r="A1280" s="313" t="s">
        <v>1025</v>
      </c>
      <c r="B1280" s="251"/>
      <c r="C1280" s="289"/>
      <c r="D1280" s="141" t="e">
        <f t="shared" si="19"/>
        <v>#DIV/0!</v>
      </c>
      <c r="E1280" s="286"/>
    </row>
    <row r="1281" customHeight="1" spans="1:5">
      <c r="A1281" s="313" t="s">
        <v>1026</v>
      </c>
      <c r="B1281" s="251"/>
      <c r="C1281" s="289"/>
      <c r="D1281" s="141" t="e">
        <f t="shared" si="19"/>
        <v>#DIV/0!</v>
      </c>
      <c r="E1281" s="286"/>
    </row>
    <row r="1282" customHeight="1" spans="1:5">
      <c r="A1282" s="313" t="s">
        <v>1027</v>
      </c>
      <c r="B1282" s="141">
        <f>SUM(B1283:B1285)</f>
        <v>187</v>
      </c>
      <c r="C1282" s="288">
        <f>SUM(C1283:C1285)</f>
        <v>0</v>
      </c>
      <c r="D1282" s="141">
        <f t="shared" si="19"/>
        <v>0</v>
      </c>
      <c r="E1282" s="286"/>
    </row>
    <row r="1283" customHeight="1" spans="1:5">
      <c r="A1283" s="313" t="s">
        <v>1028</v>
      </c>
      <c r="B1283" s="251">
        <v>187</v>
      </c>
      <c r="C1283" s="289"/>
      <c r="D1283" s="141">
        <f t="shared" si="19"/>
        <v>0</v>
      </c>
      <c r="E1283" s="286"/>
    </row>
    <row r="1284" customHeight="1" spans="1:5">
      <c r="A1284" s="313" t="s">
        <v>1029</v>
      </c>
      <c r="B1284" s="251"/>
      <c r="C1284" s="289"/>
      <c r="D1284" s="141" t="e">
        <f t="shared" si="19"/>
        <v>#DIV/0!</v>
      </c>
      <c r="E1284" s="286"/>
    </row>
    <row r="1285" customHeight="1" spans="1:5">
      <c r="A1285" s="313" t="s">
        <v>1030</v>
      </c>
      <c r="B1285" s="251"/>
      <c r="C1285" s="289"/>
      <c r="D1285" s="141" t="e">
        <f t="shared" si="19"/>
        <v>#DIV/0!</v>
      </c>
      <c r="E1285" s="286"/>
    </row>
    <row r="1286" customHeight="1" spans="1:5">
      <c r="A1286" s="313" t="s">
        <v>1031</v>
      </c>
      <c r="B1286" s="141">
        <f>SUM(B1287:B1291)</f>
        <v>393</v>
      </c>
      <c r="C1286" s="288">
        <f>SUM(C1287:C1291)</f>
        <v>553</v>
      </c>
      <c r="D1286" s="141">
        <f t="shared" ref="D1286:D1304" si="20">C1286/B1286</f>
        <v>1.40712468193384</v>
      </c>
      <c r="E1286" s="286"/>
    </row>
    <row r="1287" customHeight="1" spans="1:5">
      <c r="A1287" s="313" t="s">
        <v>1032</v>
      </c>
      <c r="B1287" s="251">
        <v>300</v>
      </c>
      <c r="C1287" s="289">
        <v>444</v>
      </c>
      <c r="D1287" s="141">
        <f t="shared" si="20"/>
        <v>1.48</v>
      </c>
      <c r="E1287" s="286"/>
    </row>
    <row r="1288" customHeight="1" spans="1:5">
      <c r="A1288" s="313" t="s">
        <v>1033</v>
      </c>
      <c r="B1288" s="251">
        <v>50</v>
      </c>
      <c r="C1288" s="289">
        <v>101</v>
      </c>
      <c r="D1288" s="141">
        <f t="shared" si="20"/>
        <v>2.02</v>
      </c>
      <c r="E1288" s="286"/>
    </row>
    <row r="1289" customHeight="1" spans="1:5">
      <c r="A1289" s="313" t="s">
        <v>1034</v>
      </c>
      <c r="B1289" s="251"/>
      <c r="C1289" s="289"/>
      <c r="D1289" s="141" t="e">
        <f t="shared" si="20"/>
        <v>#DIV/0!</v>
      </c>
      <c r="E1289" s="286"/>
    </row>
    <row r="1290" customHeight="1" spans="1:5">
      <c r="A1290" s="313" t="s">
        <v>1035</v>
      </c>
      <c r="B1290" s="251">
        <v>43</v>
      </c>
      <c r="C1290" s="289">
        <v>8</v>
      </c>
      <c r="D1290" s="141">
        <f t="shared" si="20"/>
        <v>0.186046511627907</v>
      </c>
      <c r="E1290" s="286"/>
    </row>
    <row r="1291" customHeight="1" spans="1:5">
      <c r="A1291" s="313" t="s">
        <v>1036</v>
      </c>
      <c r="B1291" s="251"/>
      <c r="C1291" s="289"/>
      <c r="D1291" s="141" t="e">
        <f t="shared" si="20"/>
        <v>#DIV/0!</v>
      </c>
      <c r="E1291" s="286"/>
    </row>
    <row r="1292" customHeight="1" spans="1:5">
      <c r="A1292" s="313" t="s">
        <v>1037</v>
      </c>
      <c r="B1292" s="251"/>
      <c r="C1292" s="289"/>
      <c r="D1292" s="141" t="e">
        <f t="shared" si="20"/>
        <v>#DIV/0!</v>
      </c>
      <c r="E1292" s="286"/>
    </row>
    <row r="1293" customHeight="1" spans="1:5">
      <c r="A1293" s="314" t="s">
        <v>1038</v>
      </c>
      <c r="B1293" s="251"/>
      <c r="C1293" s="289"/>
      <c r="D1293" s="141" t="e">
        <f t="shared" si="20"/>
        <v>#DIV/0!</v>
      </c>
      <c r="E1293" s="286"/>
    </row>
    <row r="1294" customHeight="1" spans="1:5">
      <c r="A1294" s="314" t="s">
        <v>1039</v>
      </c>
      <c r="B1294" s="305">
        <f>B1295</f>
        <v>12596</v>
      </c>
      <c r="C1294" s="285">
        <f>C1295</f>
        <v>0</v>
      </c>
      <c r="D1294" s="141">
        <f t="shared" si="20"/>
        <v>0</v>
      </c>
      <c r="E1294" s="286"/>
    </row>
    <row r="1295" customHeight="1" spans="1:5">
      <c r="A1295" s="314" t="s">
        <v>1040</v>
      </c>
      <c r="B1295" s="141">
        <f>SUM(B1296:B1299)</f>
        <v>12596</v>
      </c>
      <c r="C1295" s="288">
        <f>SUM(C1296:C1299)</f>
        <v>0</v>
      </c>
      <c r="D1295" s="141">
        <f t="shared" si="20"/>
        <v>0</v>
      </c>
      <c r="E1295" s="286"/>
    </row>
    <row r="1296" customHeight="1" spans="1:5">
      <c r="A1296" s="314" t="s">
        <v>1041</v>
      </c>
      <c r="B1296" s="251">
        <v>5280</v>
      </c>
      <c r="C1296" s="289"/>
      <c r="D1296" s="141">
        <f t="shared" si="20"/>
        <v>0</v>
      </c>
      <c r="E1296" s="286"/>
    </row>
    <row r="1297" customHeight="1" spans="1:5">
      <c r="A1297" s="314" t="s">
        <v>1042</v>
      </c>
      <c r="B1297" s="251"/>
      <c r="C1297" s="289"/>
      <c r="D1297" s="141" t="e">
        <f t="shared" si="20"/>
        <v>#DIV/0!</v>
      </c>
      <c r="E1297" s="286"/>
    </row>
    <row r="1298" customHeight="1" spans="1:5">
      <c r="A1298" s="314" t="s">
        <v>1043</v>
      </c>
      <c r="B1298" s="251"/>
      <c r="C1298" s="289"/>
      <c r="D1298" s="141" t="e">
        <f t="shared" si="20"/>
        <v>#DIV/0!</v>
      </c>
      <c r="E1298" s="286"/>
    </row>
    <row r="1299" customHeight="1" spans="1:5">
      <c r="A1299" s="314" t="s">
        <v>1044</v>
      </c>
      <c r="B1299" s="251">
        <v>7316</v>
      </c>
      <c r="C1299" s="289"/>
      <c r="D1299" s="141">
        <f t="shared" si="20"/>
        <v>0</v>
      </c>
      <c r="E1299" s="286"/>
    </row>
    <row r="1300" customHeight="1" spans="1:5">
      <c r="A1300" s="190" t="s">
        <v>1045</v>
      </c>
      <c r="B1300" s="305">
        <f>B1301</f>
        <v>0</v>
      </c>
      <c r="C1300" s="285">
        <f>C1301</f>
        <v>0</v>
      </c>
      <c r="D1300" s="141" t="e">
        <f t="shared" si="20"/>
        <v>#DIV/0!</v>
      </c>
      <c r="E1300" s="286"/>
    </row>
    <row r="1301" customHeight="1" spans="1:5">
      <c r="A1301" s="190" t="s">
        <v>1046</v>
      </c>
      <c r="B1301" s="292"/>
      <c r="C1301" s="311"/>
      <c r="D1301" s="141" t="e">
        <f t="shared" si="20"/>
        <v>#DIV/0!</v>
      </c>
      <c r="E1301" s="310"/>
    </row>
    <row r="1302" customHeight="1" spans="1:5">
      <c r="A1302" s="190" t="s">
        <v>1047</v>
      </c>
      <c r="B1302" s="305">
        <f>B1303+B1304</f>
        <v>161</v>
      </c>
      <c r="C1302" s="285">
        <f>C1303+C1304</f>
        <v>1025</v>
      </c>
      <c r="D1302" s="141">
        <f t="shared" si="20"/>
        <v>6.36645962732919</v>
      </c>
      <c r="E1302" s="286"/>
    </row>
    <row r="1303" customHeight="1" spans="1:5">
      <c r="A1303" s="190" t="s">
        <v>1048</v>
      </c>
      <c r="B1303" s="251"/>
      <c r="C1303" s="289"/>
      <c r="D1303" s="141" t="e">
        <f t="shared" si="20"/>
        <v>#DIV/0!</v>
      </c>
      <c r="E1303" s="286"/>
    </row>
    <row r="1304" customHeight="1" spans="1:5">
      <c r="A1304" s="190" t="s">
        <v>1049</v>
      </c>
      <c r="B1304" s="251">
        <v>161</v>
      </c>
      <c r="C1304" s="289">
        <v>1025</v>
      </c>
      <c r="D1304" s="141">
        <f t="shared" si="20"/>
        <v>6.36645962732919</v>
      </c>
      <c r="E1304" s="286"/>
    </row>
    <row r="1305" customHeight="1" spans="1:5">
      <c r="A1305" s="190"/>
      <c r="B1305" s="316"/>
      <c r="C1305" s="317"/>
      <c r="D1305" s="316"/>
      <c r="E1305" s="286"/>
    </row>
    <row r="1306" customHeight="1" spans="1:5">
      <c r="A1306" s="190"/>
      <c r="B1306" s="316"/>
      <c r="C1306" s="317"/>
      <c r="D1306" s="316"/>
      <c r="E1306" s="286"/>
    </row>
    <row r="1307" customHeight="1" spans="1:5">
      <c r="A1307" s="318" t="s">
        <v>1050</v>
      </c>
      <c r="B1307" s="284">
        <f>B5+B251+B254+B266+B355+B409+B465+B521+B638+B709+B782+B801+B926+B990+B1056+B1076+B1091+B1101+B1165+B1183+B1236+B1294+B1300+B1302+B1293</f>
        <v>542262</v>
      </c>
      <c r="C1307" s="285">
        <f>C5+C251+C254+C266+C355+C409+C465+C521+C638+C709+C782+C801+C926+C990+C1056+C1076+C1091+C1101+C1165+C1183+C1236+C1294+C1300+C1302+C1293</f>
        <v>497000</v>
      </c>
      <c r="D1307" s="141">
        <f t="shared" ref="D1307" si="21">C1307/B1307</f>
        <v>0.916531123331526</v>
      </c>
      <c r="E1307" s="286"/>
    </row>
  </sheetData>
  <sheetProtection selectLockedCells="1"/>
  <autoFilter ref="A4:E1304">
    <extLst/>
  </autoFilter>
  <mergeCells count="1">
    <mergeCell ref="A2:E2"/>
  </mergeCells>
  <printOptions horizontalCentered="1"/>
  <pageMargins left="0.313888888888889" right="0.313888888888889" top="0.354166666666667" bottom="0.354166666666667" header="0.313888888888889" footer="0.313888888888889"/>
  <pageSetup paperSize="9" scale="80"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showGridLines="0" showZeros="0" zoomScale="90" zoomScaleNormal="90" workbookViewId="0">
      <pane ySplit="5" topLeftCell="A6" activePane="bottomLeft" state="frozen"/>
      <selection/>
      <selection pane="bottomLeft" activeCell="A1" sqref="A1"/>
    </sheetView>
  </sheetViews>
  <sheetFormatPr defaultColWidth="9" defaultRowHeight="14.25" outlineLevelCol="5"/>
  <cols>
    <col min="1" max="1" width="45" style="245" customWidth="1"/>
    <col min="2" max="2" width="20.5" style="245" customWidth="1"/>
    <col min="3" max="3" width="16.625" style="245" customWidth="1"/>
    <col min="4" max="4" width="43.625" style="245" customWidth="1"/>
    <col min="5" max="5" width="19.5" style="245" customWidth="1"/>
    <col min="6" max="6" width="16.625" style="245" customWidth="1"/>
    <col min="7" max="16384" width="9" style="245"/>
  </cols>
  <sheetData>
    <row r="1" ht="18" customHeight="1" spans="1:2">
      <c r="A1" s="243"/>
      <c r="B1" s="243"/>
    </row>
    <row r="2" s="243" customFormat="1" ht="23.25" spans="1:6">
      <c r="A2" s="246" t="s">
        <v>1051</v>
      </c>
      <c r="B2" s="246"/>
      <c r="C2" s="246"/>
      <c r="D2" s="246"/>
      <c r="E2" s="246"/>
      <c r="F2" s="246"/>
    </row>
    <row r="3" ht="20.25" customHeight="1" spans="1:6">
      <c r="A3" s="243"/>
      <c r="B3" s="243"/>
      <c r="F3" s="247" t="s">
        <v>1052</v>
      </c>
    </row>
    <row r="4" ht="24.75" customHeight="1" spans="1:6">
      <c r="A4" s="248" t="s">
        <v>1053</v>
      </c>
      <c r="B4" s="249"/>
      <c r="C4" s="250"/>
      <c r="D4" s="248" t="s">
        <v>1054</v>
      </c>
      <c r="E4" s="249"/>
      <c r="F4" s="250"/>
    </row>
    <row r="5" ht="29.25" customHeight="1" spans="1:6">
      <c r="A5" s="251" t="s">
        <v>1055</v>
      </c>
      <c r="B5" s="252" t="s">
        <v>1056</v>
      </c>
      <c r="C5" s="251" t="s">
        <v>1057</v>
      </c>
      <c r="D5" s="251" t="s">
        <v>1055</v>
      </c>
      <c r="E5" s="252" t="s">
        <v>1056</v>
      </c>
      <c r="F5" s="251" t="s">
        <v>1057</v>
      </c>
    </row>
    <row r="6" ht="20.1" customHeight="1" spans="1:6">
      <c r="A6" s="253" t="s">
        <v>1058</v>
      </c>
      <c r="B6" s="254">
        <f>表一!B33</f>
        <v>61778</v>
      </c>
      <c r="C6" s="255">
        <f>表一!C33</f>
        <v>66390</v>
      </c>
      <c r="D6" s="253" t="s">
        <v>1059</v>
      </c>
      <c r="E6" s="254">
        <f>表二!B1307</f>
        <v>542262</v>
      </c>
      <c r="F6" s="255">
        <f>表二!C1307</f>
        <v>497000</v>
      </c>
    </row>
    <row r="7" ht="20.1" customHeight="1" spans="1:6">
      <c r="A7" s="256" t="s">
        <v>1060</v>
      </c>
      <c r="B7" s="257">
        <f>B8+B80+B81+B85+B86+B87+B88</f>
        <v>525642</v>
      </c>
      <c r="C7" s="257">
        <f>C8+C80+C81+C85+C86+C87+C88</f>
        <v>430610</v>
      </c>
      <c r="D7" s="256" t="s">
        <v>1061</v>
      </c>
      <c r="E7" s="257">
        <f>E8+E81+E82+E83+E84+E85+E86+E87</f>
        <v>45158</v>
      </c>
      <c r="F7" s="257">
        <f>F8+F81+F82+F83+F84+F85+F86+F87</f>
        <v>0</v>
      </c>
    </row>
    <row r="8" ht="20.1" customHeight="1" spans="1:6">
      <c r="A8" s="258" t="s">
        <v>1062</v>
      </c>
      <c r="B8" s="259">
        <f>B9+B57+B16</f>
        <v>404234</v>
      </c>
      <c r="C8" s="259">
        <f>C9+C57+C16</f>
        <v>385452</v>
      </c>
      <c r="D8" s="258" t="s">
        <v>1063</v>
      </c>
      <c r="E8" s="259">
        <f>E9+E10</f>
        <v>0</v>
      </c>
      <c r="F8" s="259">
        <f>F9+F10</f>
        <v>0</v>
      </c>
    </row>
    <row r="9" ht="20.1" customHeight="1" spans="1:6">
      <c r="A9" s="258" t="s">
        <v>1064</v>
      </c>
      <c r="B9" s="259">
        <f>SUM(B10:B15)</f>
        <v>7385</v>
      </c>
      <c r="C9" s="259">
        <f>SUM(C10:C15)</f>
        <v>7385</v>
      </c>
      <c r="D9" s="258" t="s">
        <v>1065</v>
      </c>
      <c r="E9" s="258"/>
      <c r="F9" s="258"/>
    </row>
    <row r="10" ht="20.1" customHeight="1" spans="1:6">
      <c r="A10" s="182" t="s">
        <v>1066</v>
      </c>
      <c r="B10" s="182">
        <v>632</v>
      </c>
      <c r="C10" s="182">
        <v>632</v>
      </c>
      <c r="D10" s="258" t="s">
        <v>1067</v>
      </c>
      <c r="E10" s="258"/>
      <c r="F10" s="258"/>
    </row>
    <row r="11" ht="20.1" customHeight="1" spans="1:6">
      <c r="A11" s="182" t="s">
        <v>1068</v>
      </c>
      <c r="B11" s="182">
        <v>904</v>
      </c>
      <c r="C11" s="182">
        <v>904</v>
      </c>
      <c r="D11" s="258"/>
      <c r="E11" s="258"/>
      <c r="F11" s="258"/>
    </row>
    <row r="12" ht="20.1" customHeight="1" spans="1:6">
      <c r="A12" s="182" t="s">
        <v>1069</v>
      </c>
      <c r="B12" s="182">
        <v>4795</v>
      </c>
      <c r="C12" s="182">
        <v>4795</v>
      </c>
      <c r="D12" s="258" t="s">
        <v>32</v>
      </c>
      <c r="E12" s="258"/>
      <c r="F12" s="258"/>
    </row>
    <row r="13" ht="20.1" customHeight="1" spans="1:6">
      <c r="A13" s="182" t="s">
        <v>1070</v>
      </c>
      <c r="B13" s="182">
        <v>24</v>
      </c>
      <c r="C13" s="182">
        <v>24</v>
      </c>
      <c r="D13" s="258" t="s">
        <v>32</v>
      </c>
      <c r="E13" s="258"/>
      <c r="F13" s="258"/>
    </row>
    <row r="14" ht="20.1" customHeight="1" spans="1:6">
      <c r="A14" s="182" t="s">
        <v>1071</v>
      </c>
      <c r="B14" s="182"/>
      <c r="C14" s="182"/>
      <c r="D14" s="258" t="s">
        <v>32</v>
      </c>
      <c r="E14" s="258"/>
      <c r="F14" s="258"/>
    </row>
    <row r="15" ht="20.1" customHeight="1" spans="1:6">
      <c r="A15" s="182" t="s">
        <v>1072</v>
      </c>
      <c r="B15" s="182">
        <v>1030</v>
      </c>
      <c r="C15" s="182">
        <v>1030</v>
      </c>
      <c r="D15" s="258" t="s">
        <v>32</v>
      </c>
      <c r="E15" s="258"/>
      <c r="F15" s="258"/>
    </row>
    <row r="16" ht="20.1" customHeight="1" spans="1:6">
      <c r="A16" s="182" t="s">
        <v>1073</v>
      </c>
      <c r="B16" s="260">
        <f>SUM(B17:B56)</f>
        <v>297263</v>
      </c>
      <c r="C16" s="260">
        <f>SUM(C17:C56)</f>
        <v>278481</v>
      </c>
      <c r="D16" s="258" t="s">
        <v>32</v>
      </c>
      <c r="E16" s="258"/>
      <c r="F16" s="258"/>
    </row>
    <row r="17" ht="20.1" customHeight="1" spans="1:6">
      <c r="A17" s="182" t="s">
        <v>1074</v>
      </c>
      <c r="B17" s="182">
        <v>437</v>
      </c>
      <c r="C17" s="182">
        <v>437</v>
      </c>
      <c r="D17" s="258" t="s">
        <v>32</v>
      </c>
      <c r="E17" s="258"/>
      <c r="F17" s="258"/>
    </row>
    <row r="18" ht="20.1" customHeight="1" spans="1:6">
      <c r="A18" s="261" t="s">
        <v>1075</v>
      </c>
      <c r="B18" s="261">
        <v>73999</v>
      </c>
      <c r="C18" s="261">
        <v>73999</v>
      </c>
      <c r="D18" s="258" t="s">
        <v>32</v>
      </c>
      <c r="E18" s="258"/>
      <c r="F18" s="258"/>
    </row>
    <row r="19" ht="20.1" customHeight="1" spans="1:6">
      <c r="A19" s="262" t="s">
        <v>1076</v>
      </c>
      <c r="B19" s="262">
        <v>26845</v>
      </c>
      <c r="C19" s="262">
        <v>18063</v>
      </c>
      <c r="D19" s="258" t="s">
        <v>32</v>
      </c>
      <c r="E19" s="258"/>
      <c r="F19" s="258"/>
    </row>
    <row r="20" ht="20.1" customHeight="1" spans="1:6">
      <c r="A20" s="262" t="s">
        <v>1077</v>
      </c>
      <c r="B20" s="262">
        <v>16897</v>
      </c>
      <c r="C20" s="262">
        <v>16897</v>
      </c>
      <c r="D20" s="258" t="s">
        <v>32</v>
      </c>
      <c r="E20" s="258"/>
      <c r="F20" s="258"/>
    </row>
    <row r="21" ht="20.1" customHeight="1" spans="1:6">
      <c r="A21" s="262" t="s">
        <v>1078</v>
      </c>
      <c r="B21" s="262">
        <v>620</v>
      </c>
      <c r="C21" s="262">
        <v>620</v>
      </c>
      <c r="D21" s="258" t="s">
        <v>32</v>
      </c>
      <c r="E21" s="258"/>
      <c r="F21" s="258"/>
    </row>
    <row r="22" ht="20.1" customHeight="1" spans="1:6">
      <c r="A22" s="262" t="s">
        <v>1079</v>
      </c>
      <c r="B22" s="262">
        <v>98</v>
      </c>
      <c r="C22" s="262">
        <v>98</v>
      </c>
      <c r="D22" s="258" t="s">
        <v>32</v>
      </c>
      <c r="E22" s="258"/>
      <c r="F22" s="258"/>
    </row>
    <row r="23" ht="20.1" customHeight="1" spans="1:6">
      <c r="A23" s="262" t="s">
        <v>1080</v>
      </c>
      <c r="B23" s="262"/>
      <c r="C23" s="262"/>
      <c r="D23" s="258" t="s">
        <v>32</v>
      </c>
      <c r="E23" s="258"/>
      <c r="F23" s="258"/>
    </row>
    <row r="24" ht="20.1" customHeight="1" spans="1:6">
      <c r="A24" s="262" t="s">
        <v>1081</v>
      </c>
      <c r="B24" s="262">
        <v>925</v>
      </c>
      <c r="C24" s="262">
        <v>925</v>
      </c>
      <c r="D24" s="258" t="s">
        <v>32</v>
      </c>
      <c r="E24" s="258"/>
      <c r="F24" s="258"/>
    </row>
    <row r="25" ht="20.1" customHeight="1" spans="1:6">
      <c r="A25" s="262" t="s">
        <v>1082</v>
      </c>
      <c r="B25" s="262">
        <v>31642</v>
      </c>
      <c r="C25" s="262">
        <v>31642</v>
      </c>
      <c r="D25" s="258" t="s">
        <v>32</v>
      </c>
      <c r="E25" s="258"/>
      <c r="F25" s="258"/>
    </row>
    <row r="26" ht="20.1" customHeight="1" spans="1:6">
      <c r="A26" s="262" t="s">
        <v>1083</v>
      </c>
      <c r="B26" s="262">
        <v>40013</v>
      </c>
      <c r="C26" s="262">
        <v>40013</v>
      </c>
      <c r="D26" s="258" t="s">
        <v>32</v>
      </c>
      <c r="E26" s="258"/>
      <c r="F26" s="258"/>
    </row>
    <row r="27" ht="20.1" customHeight="1" spans="1:6">
      <c r="A27" s="261" t="s">
        <v>1084</v>
      </c>
      <c r="B27" s="261">
        <v>33538</v>
      </c>
      <c r="C27" s="261">
        <v>33538</v>
      </c>
      <c r="D27" s="258" t="s">
        <v>32</v>
      </c>
      <c r="E27" s="258"/>
      <c r="F27" s="258"/>
    </row>
    <row r="28" ht="20.1" customHeight="1" spans="1:6">
      <c r="A28" s="262" t="s">
        <v>1085</v>
      </c>
      <c r="B28" s="262">
        <v>4991</v>
      </c>
      <c r="C28" s="262">
        <v>4991</v>
      </c>
      <c r="D28" s="262" t="s">
        <v>32</v>
      </c>
      <c r="E28" s="262"/>
      <c r="F28" s="262"/>
    </row>
    <row r="29" ht="20.1" customHeight="1" spans="1:6">
      <c r="A29" s="262" t="s">
        <v>1086</v>
      </c>
      <c r="B29" s="262">
        <v>3257</v>
      </c>
      <c r="C29" s="262">
        <v>3257</v>
      </c>
      <c r="D29" s="262" t="s">
        <v>32</v>
      </c>
      <c r="E29" s="262"/>
      <c r="F29" s="262"/>
    </row>
    <row r="30" ht="20.1" customHeight="1" spans="1:6">
      <c r="A30" s="262" t="s">
        <v>1087</v>
      </c>
      <c r="B30" s="262">
        <v>4493</v>
      </c>
      <c r="C30" s="262">
        <v>4493</v>
      </c>
      <c r="D30" s="262" t="s">
        <v>32</v>
      </c>
      <c r="E30" s="262"/>
      <c r="F30" s="262"/>
    </row>
    <row r="31" ht="20.1" customHeight="1" spans="1:6">
      <c r="A31" s="262" t="s">
        <v>1088</v>
      </c>
      <c r="B31" s="262">
        <v>19170</v>
      </c>
      <c r="C31" s="262">
        <v>19170</v>
      </c>
      <c r="D31" s="261" t="s">
        <v>32</v>
      </c>
      <c r="E31" s="261"/>
      <c r="F31" s="261"/>
    </row>
    <row r="32" ht="20.1" customHeight="1" spans="1:6">
      <c r="A32" s="262" t="s">
        <v>1089</v>
      </c>
      <c r="B32" s="262">
        <v>180</v>
      </c>
      <c r="C32" s="262">
        <v>180</v>
      </c>
      <c r="D32" s="262" t="s">
        <v>32</v>
      </c>
      <c r="E32" s="262"/>
      <c r="F32" s="262"/>
    </row>
    <row r="33" ht="20.1" customHeight="1" spans="1:6">
      <c r="A33" s="262" t="s">
        <v>1090</v>
      </c>
      <c r="B33" s="262"/>
      <c r="C33" s="262"/>
      <c r="D33" s="262" t="s">
        <v>32</v>
      </c>
      <c r="E33" s="262"/>
      <c r="F33" s="262"/>
    </row>
    <row r="34" ht="20.1" customHeight="1" spans="1:6">
      <c r="A34" s="262" t="s">
        <v>1091</v>
      </c>
      <c r="B34" s="262"/>
      <c r="C34" s="262"/>
      <c r="D34" s="262" t="s">
        <v>32</v>
      </c>
      <c r="E34" s="262"/>
      <c r="F34" s="262"/>
    </row>
    <row r="35" ht="20.1" customHeight="1" spans="1:6">
      <c r="A35" s="262" t="s">
        <v>1092</v>
      </c>
      <c r="B35" s="262">
        <v>11672</v>
      </c>
      <c r="C35" s="262">
        <v>11672</v>
      </c>
      <c r="D35" s="262" t="s">
        <v>32</v>
      </c>
      <c r="E35" s="262"/>
      <c r="F35" s="262"/>
    </row>
    <row r="36" ht="20.1" customHeight="1" spans="1:6">
      <c r="A36" s="263" t="s">
        <v>1093</v>
      </c>
      <c r="B36" s="262"/>
      <c r="C36" s="262"/>
      <c r="D36" s="262" t="s">
        <v>32</v>
      </c>
      <c r="E36" s="262"/>
      <c r="F36" s="262"/>
    </row>
    <row r="37" ht="20.1" customHeight="1" spans="1:6">
      <c r="A37" s="263" t="s">
        <v>1094</v>
      </c>
      <c r="B37" s="262"/>
      <c r="C37" s="262"/>
      <c r="D37" s="262" t="s">
        <v>32</v>
      </c>
      <c r="E37" s="262"/>
      <c r="F37" s="262"/>
    </row>
    <row r="38" ht="20.1" customHeight="1" spans="1:6">
      <c r="A38" s="263" t="s">
        <v>1095</v>
      </c>
      <c r="B38" s="262"/>
      <c r="C38" s="262"/>
      <c r="D38" s="262" t="s">
        <v>32</v>
      </c>
      <c r="E38" s="262"/>
      <c r="F38" s="262"/>
    </row>
    <row r="39" ht="20.1" customHeight="1" spans="1:6">
      <c r="A39" s="263" t="s">
        <v>1096</v>
      </c>
      <c r="B39" s="262"/>
      <c r="C39" s="262"/>
      <c r="D39" s="262" t="s">
        <v>32</v>
      </c>
      <c r="E39" s="262"/>
      <c r="F39" s="262"/>
    </row>
    <row r="40" ht="20.1" customHeight="1" spans="1:6">
      <c r="A40" s="263" t="s">
        <v>1097</v>
      </c>
      <c r="B40" s="262"/>
      <c r="C40" s="262"/>
      <c r="D40" s="258" t="s">
        <v>32</v>
      </c>
      <c r="E40" s="258"/>
      <c r="F40" s="258"/>
    </row>
    <row r="41" ht="20.1" customHeight="1" spans="1:6">
      <c r="A41" s="263" t="s">
        <v>1098</v>
      </c>
      <c r="B41" s="262"/>
      <c r="C41" s="262"/>
      <c r="D41" s="258" t="s">
        <v>32</v>
      </c>
      <c r="E41" s="258"/>
      <c r="F41" s="258"/>
    </row>
    <row r="42" ht="20.1" customHeight="1" spans="1:6">
      <c r="A42" s="263" t="s">
        <v>1099</v>
      </c>
      <c r="B42" s="262"/>
      <c r="C42" s="262"/>
      <c r="D42" s="258" t="s">
        <v>32</v>
      </c>
      <c r="E42" s="258"/>
      <c r="F42" s="258"/>
    </row>
    <row r="43" ht="20.1" customHeight="1" spans="1:6">
      <c r="A43" s="263" t="s">
        <v>1100</v>
      </c>
      <c r="B43" s="262"/>
      <c r="C43" s="262"/>
      <c r="D43" s="258" t="s">
        <v>32</v>
      </c>
      <c r="E43" s="258"/>
      <c r="F43" s="258"/>
    </row>
    <row r="44" ht="20.1" customHeight="1" spans="1:6">
      <c r="A44" s="263" t="s">
        <v>1101</v>
      </c>
      <c r="B44" s="262"/>
      <c r="C44" s="262"/>
      <c r="D44" s="258" t="s">
        <v>32</v>
      </c>
      <c r="E44" s="258"/>
      <c r="F44" s="258"/>
    </row>
    <row r="45" ht="20.1" customHeight="1" spans="1:6">
      <c r="A45" s="263" t="s">
        <v>1102</v>
      </c>
      <c r="B45" s="262"/>
      <c r="C45" s="262"/>
      <c r="D45" s="258" t="s">
        <v>32</v>
      </c>
      <c r="E45" s="258"/>
      <c r="F45" s="258"/>
    </row>
    <row r="46" ht="20.1" customHeight="1" spans="1:6">
      <c r="A46" s="263" t="s">
        <v>1103</v>
      </c>
      <c r="B46" s="262"/>
      <c r="C46" s="262"/>
      <c r="D46" s="258" t="s">
        <v>32</v>
      </c>
      <c r="E46" s="258"/>
      <c r="F46" s="258"/>
    </row>
    <row r="47" ht="20.1" customHeight="1" spans="1:6">
      <c r="A47" s="263" t="s">
        <v>1104</v>
      </c>
      <c r="B47" s="262"/>
      <c r="C47" s="262"/>
      <c r="D47" s="258" t="s">
        <v>32</v>
      </c>
      <c r="E47" s="258"/>
      <c r="F47" s="258"/>
    </row>
    <row r="48" ht="20.1" customHeight="1" spans="1:6">
      <c r="A48" s="263" t="s">
        <v>1105</v>
      </c>
      <c r="B48" s="262"/>
      <c r="C48" s="262"/>
      <c r="D48" s="258" t="s">
        <v>32</v>
      </c>
      <c r="E48" s="258"/>
      <c r="F48" s="258"/>
    </row>
    <row r="49" ht="20.1" customHeight="1" spans="1:6">
      <c r="A49" s="263" t="s">
        <v>1106</v>
      </c>
      <c r="B49" s="262"/>
      <c r="C49" s="262"/>
      <c r="D49" s="258" t="s">
        <v>32</v>
      </c>
      <c r="E49" s="258"/>
      <c r="F49" s="258"/>
    </row>
    <row r="50" ht="20.1" customHeight="1" spans="1:6">
      <c r="A50" s="263" t="s">
        <v>1107</v>
      </c>
      <c r="B50" s="262"/>
      <c r="C50" s="262"/>
      <c r="D50" s="258" t="s">
        <v>32</v>
      </c>
      <c r="E50" s="258"/>
      <c r="F50" s="258"/>
    </row>
    <row r="51" ht="20.1" customHeight="1" spans="1:6">
      <c r="A51" s="263" t="s">
        <v>1108</v>
      </c>
      <c r="B51" s="262"/>
      <c r="C51" s="262"/>
      <c r="D51" s="258" t="s">
        <v>32</v>
      </c>
      <c r="E51" s="258"/>
      <c r="F51" s="258"/>
    </row>
    <row r="52" ht="20.1" customHeight="1" spans="1:6">
      <c r="A52" s="263" t="s">
        <v>1109</v>
      </c>
      <c r="B52" s="262"/>
      <c r="C52" s="262"/>
      <c r="D52" s="258" t="s">
        <v>32</v>
      </c>
      <c r="E52" s="258"/>
      <c r="F52" s="258"/>
    </row>
    <row r="53" ht="20.1" customHeight="1" spans="1:6">
      <c r="A53" s="263" t="s">
        <v>1110</v>
      </c>
      <c r="B53" s="262"/>
      <c r="C53" s="262"/>
      <c r="D53" s="258" t="s">
        <v>32</v>
      </c>
      <c r="E53" s="258"/>
      <c r="F53" s="258"/>
    </row>
    <row r="54" ht="20.1" customHeight="1" spans="1:6">
      <c r="A54" s="263" t="s">
        <v>1111</v>
      </c>
      <c r="B54" s="262"/>
      <c r="C54" s="262"/>
      <c r="D54" s="262" t="s">
        <v>32</v>
      </c>
      <c r="E54" s="262"/>
      <c r="F54" s="262"/>
    </row>
    <row r="55" ht="20.1" customHeight="1" spans="1:6">
      <c r="A55" s="263" t="s">
        <v>1112</v>
      </c>
      <c r="B55" s="262"/>
      <c r="C55" s="262"/>
      <c r="D55" s="262" t="s">
        <v>32</v>
      </c>
      <c r="E55" s="262"/>
      <c r="F55" s="262"/>
    </row>
    <row r="56" ht="20.1" customHeight="1" spans="1:6">
      <c r="A56" s="262" t="s">
        <v>1113</v>
      </c>
      <c r="B56" s="262">
        <v>28486</v>
      </c>
      <c r="C56" s="262">
        <v>18486</v>
      </c>
      <c r="D56" s="262" t="s">
        <v>32</v>
      </c>
      <c r="E56" s="262"/>
      <c r="F56" s="262"/>
    </row>
    <row r="57" ht="20.1" customHeight="1" spans="1:6">
      <c r="A57" s="262" t="s">
        <v>1114</v>
      </c>
      <c r="B57" s="255">
        <f>SUM(B58:B77)</f>
        <v>99586</v>
      </c>
      <c r="C57" s="255">
        <f>SUM(C58:C77)</f>
        <v>99586</v>
      </c>
      <c r="D57" s="262" t="s">
        <v>32</v>
      </c>
      <c r="E57" s="262"/>
      <c r="F57" s="262"/>
    </row>
    <row r="58" ht="20.1" customHeight="1" spans="1:6">
      <c r="A58" s="262" t="s">
        <v>873</v>
      </c>
      <c r="B58" s="264">
        <v>1824</v>
      </c>
      <c r="C58" s="264">
        <v>1824</v>
      </c>
      <c r="D58" s="262" t="s">
        <v>32</v>
      </c>
      <c r="E58" s="262"/>
      <c r="F58" s="262"/>
    </row>
    <row r="59" ht="20.1" customHeight="1" spans="1:6">
      <c r="A59" s="262" t="s">
        <v>1115</v>
      </c>
      <c r="B59" s="264"/>
      <c r="C59" s="264"/>
      <c r="D59" s="262"/>
      <c r="E59" s="262"/>
      <c r="F59" s="262"/>
    </row>
    <row r="60" ht="20.1" customHeight="1" spans="1:6">
      <c r="A60" s="262" t="s">
        <v>1116</v>
      </c>
      <c r="B60" s="182"/>
      <c r="C60" s="182"/>
      <c r="D60" s="262"/>
      <c r="E60" s="262"/>
      <c r="F60" s="262"/>
    </row>
    <row r="61" ht="20.1" customHeight="1" spans="1:6">
      <c r="A61" s="262" t="s">
        <v>1117</v>
      </c>
      <c r="B61" s="182">
        <v>1028</v>
      </c>
      <c r="C61" s="182">
        <v>1028</v>
      </c>
      <c r="D61" s="262"/>
      <c r="E61" s="258"/>
      <c r="F61" s="258"/>
    </row>
    <row r="62" ht="20.1" customHeight="1" spans="1:6">
      <c r="A62" s="262" t="s">
        <v>874</v>
      </c>
      <c r="B62" s="265">
        <v>8076</v>
      </c>
      <c r="C62" s="266">
        <v>8076</v>
      </c>
      <c r="D62" s="262"/>
      <c r="E62" s="258"/>
      <c r="F62" s="258"/>
    </row>
    <row r="63" ht="20.1" customHeight="1" spans="1:6">
      <c r="A63" s="262" t="s">
        <v>1118</v>
      </c>
      <c r="B63" s="182">
        <v>178</v>
      </c>
      <c r="C63" s="182">
        <v>178</v>
      </c>
      <c r="D63" s="262"/>
      <c r="E63" s="258"/>
      <c r="F63" s="258"/>
    </row>
    <row r="64" ht="20.1" customHeight="1" spans="1:6">
      <c r="A64" s="262" t="s">
        <v>1119</v>
      </c>
      <c r="B64" s="182">
        <v>3448</v>
      </c>
      <c r="C64" s="182">
        <v>3448</v>
      </c>
      <c r="D64" s="262"/>
      <c r="E64" s="258"/>
      <c r="F64" s="258"/>
    </row>
    <row r="65" ht="19.5" customHeight="1" spans="1:6">
      <c r="A65" s="262" t="s">
        <v>1120</v>
      </c>
      <c r="B65" s="182">
        <v>7822</v>
      </c>
      <c r="C65" s="182">
        <v>7822</v>
      </c>
      <c r="D65" s="262"/>
      <c r="E65" s="267"/>
      <c r="F65" s="267"/>
    </row>
    <row r="66" s="244" customFormat="1" ht="20.1" customHeight="1" spans="1:6">
      <c r="A66" s="262" t="s">
        <v>1121</v>
      </c>
      <c r="B66" s="267">
        <v>8840</v>
      </c>
      <c r="C66" s="267">
        <v>8840</v>
      </c>
      <c r="D66" s="262"/>
      <c r="E66" s="267"/>
      <c r="F66" s="267"/>
    </row>
    <row r="67" ht="20.1" customHeight="1" spans="1:6">
      <c r="A67" s="262" t="s">
        <v>877</v>
      </c>
      <c r="B67" s="182">
        <v>2651</v>
      </c>
      <c r="C67" s="182">
        <v>2651</v>
      </c>
      <c r="D67" s="262"/>
      <c r="E67" s="182"/>
      <c r="F67" s="182"/>
    </row>
    <row r="68" ht="20.1" customHeight="1" spans="1:6">
      <c r="A68" s="262" t="s">
        <v>1122</v>
      </c>
      <c r="B68" s="182">
        <v>496</v>
      </c>
      <c r="C68" s="182">
        <v>496</v>
      </c>
      <c r="D68" s="262"/>
      <c r="E68" s="182"/>
      <c r="F68" s="182"/>
    </row>
    <row r="69" ht="20.1" customHeight="1" spans="1:6">
      <c r="A69" s="262" t="s">
        <v>1123</v>
      </c>
      <c r="B69" s="182">
        <v>41546</v>
      </c>
      <c r="C69" s="182">
        <v>41546</v>
      </c>
      <c r="D69" s="262"/>
      <c r="E69" s="182"/>
      <c r="F69" s="182"/>
    </row>
    <row r="70" ht="20.1" customHeight="1" spans="1:6">
      <c r="A70" s="262" t="s">
        <v>878</v>
      </c>
      <c r="B70" s="182">
        <v>5805</v>
      </c>
      <c r="C70" s="182">
        <v>5805</v>
      </c>
      <c r="D70" s="262"/>
      <c r="E70" s="182"/>
      <c r="F70" s="182"/>
    </row>
    <row r="71" ht="20.1" customHeight="1" spans="1:6">
      <c r="A71" s="262" t="s">
        <v>1124</v>
      </c>
      <c r="B71" s="182">
        <v>759</v>
      </c>
      <c r="C71" s="182">
        <v>759</v>
      </c>
      <c r="D71" s="262"/>
      <c r="E71" s="182"/>
      <c r="F71" s="182"/>
    </row>
    <row r="72" ht="20.1" customHeight="1" spans="1:6">
      <c r="A72" s="262" t="s">
        <v>1125</v>
      </c>
      <c r="B72" s="182">
        <v>345</v>
      </c>
      <c r="C72" s="182">
        <v>345</v>
      </c>
      <c r="D72" s="262"/>
      <c r="E72" s="182"/>
      <c r="F72" s="182"/>
    </row>
    <row r="73" ht="20.1" customHeight="1" spans="1:6">
      <c r="A73" s="262" t="s">
        <v>1126</v>
      </c>
      <c r="B73" s="182"/>
      <c r="C73" s="182"/>
      <c r="D73" s="262"/>
      <c r="E73" s="182"/>
      <c r="F73" s="182"/>
    </row>
    <row r="74" ht="20.1" customHeight="1" spans="1:6">
      <c r="A74" s="262" t="s">
        <v>1127</v>
      </c>
      <c r="B74" s="182">
        <v>2347</v>
      </c>
      <c r="C74" s="182">
        <v>2347</v>
      </c>
      <c r="D74" s="262"/>
      <c r="E74" s="182"/>
      <c r="F74" s="182"/>
    </row>
    <row r="75" ht="20.1" customHeight="1" spans="1:6">
      <c r="A75" s="262" t="s">
        <v>879</v>
      </c>
      <c r="B75" s="182">
        <v>11168</v>
      </c>
      <c r="C75" s="182">
        <v>11168</v>
      </c>
      <c r="D75" s="262"/>
      <c r="E75" s="182"/>
      <c r="F75" s="182"/>
    </row>
    <row r="76" ht="20.1" customHeight="1" spans="1:6">
      <c r="A76" s="262" t="s">
        <v>1128</v>
      </c>
      <c r="B76" s="182">
        <v>166</v>
      </c>
      <c r="C76" s="182">
        <v>166</v>
      </c>
      <c r="D76" s="262"/>
      <c r="E76" s="182"/>
      <c r="F76" s="182"/>
    </row>
    <row r="77" ht="20.1" customHeight="1" spans="1:6">
      <c r="A77" s="264" t="s">
        <v>1129</v>
      </c>
      <c r="B77" s="182">
        <f>60+3027</f>
        <v>3087</v>
      </c>
      <c r="C77" s="182">
        <v>3087</v>
      </c>
      <c r="D77" s="268"/>
      <c r="E77" s="182"/>
      <c r="F77" s="182"/>
    </row>
    <row r="78" ht="20.1" customHeight="1" spans="1:6">
      <c r="A78" s="264"/>
      <c r="B78" s="182"/>
      <c r="C78" s="182"/>
      <c r="D78" s="268"/>
      <c r="E78" s="269"/>
      <c r="F78" s="269"/>
    </row>
    <row r="79" ht="20.1" customHeight="1" spans="1:6">
      <c r="A79" s="264"/>
      <c r="B79" s="270"/>
      <c r="C79" s="270"/>
      <c r="D79" s="268"/>
      <c r="E79" s="270"/>
      <c r="F79" s="270"/>
    </row>
    <row r="80" ht="20.1" customHeight="1" spans="1:6">
      <c r="A80" s="182" t="s">
        <v>1130</v>
      </c>
      <c r="B80" s="266">
        <v>39785</v>
      </c>
      <c r="C80" s="260">
        <f>E82</f>
        <v>45158</v>
      </c>
      <c r="D80" s="262" t="s">
        <v>32</v>
      </c>
      <c r="E80" s="266"/>
      <c r="F80" s="266"/>
    </row>
    <row r="81" ht="20.1" customHeight="1" spans="1:6">
      <c r="A81" s="182" t="s">
        <v>1131</v>
      </c>
      <c r="B81" s="260">
        <f>SUM(B82:B84)</f>
        <v>0</v>
      </c>
      <c r="C81" s="260">
        <f>SUM(C82:C84)</f>
        <v>0</v>
      </c>
      <c r="D81" s="271" t="s">
        <v>1132</v>
      </c>
      <c r="E81" s="182"/>
      <c r="F81" s="182"/>
    </row>
    <row r="82" ht="20.1" customHeight="1" spans="1:6">
      <c r="A82" s="182" t="s">
        <v>1133</v>
      </c>
      <c r="B82" s="182"/>
      <c r="C82" s="182"/>
      <c r="D82" s="258" t="s">
        <v>1134</v>
      </c>
      <c r="E82" s="260">
        <f>B98-E6-E8-E81-E83-E84-E85-E86-E87</f>
        <v>45158</v>
      </c>
      <c r="F82" s="260">
        <f>C98-F6-F8-F81-F83-F84-F85-F86-F87</f>
        <v>0</v>
      </c>
    </row>
    <row r="83" ht="20.1" customHeight="1" spans="1:6">
      <c r="A83" s="182" t="s">
        <v>1135</v>
      </c>
      <c r="B83" s="266"/>
      <c r="C83" s="266"/>
      <c r="D83" s="267" t="s">
        <v>1136</v>
      </c>
      <c r="E83" s="182"/>
      <c r="F83" s="182"/>
    </row>
    <row r="84" ht="20.1" customHeight="1" spans="1:6">
      <c r="A84" s="182" t="s">
        <v>1137</v>
      </c>
      <c r="B84" s="266"/>
      <c r="C84" s="266"/>
      <c r="D84" s="267" t="s">
        <v>1138</v>
      </c>
      <c r="E84" s="266"/>
      <c r="F84" s="266"/>
    </row>
    <row r="85" ht="20.1" customHeight="1" spans="1:6">
      <c r="A85" s="267" t="s">
        <v>1139</v>
      </c>
      <c r="B85" s="266"/>
      <c r="C85" s="266"/>
      <c r="D85" s="182" t="s">
        <v>1140</v>
      </c>
      <c r="E85" s="266"/>
      <c r="F85" s="266"/>
    </row>
    <row r="86" ht="20.1" customHeight="1" spans="1:6">
      <c r="A86" s="182" t="s">
        <v>1141</v>
      </c>
      <c r="B86" s="266">
        <v>81623</v>
      </c>
      <c r="C86" s="266"/>
      <c r="D86" s="272" t="s">
        <v>1142</v>
      </c>
      <c r="E86" s="266"/>
      <c r="F86" s="266"/>
    </row>
    <row r="87" ht="20.1" customHeight="1" spans="1:6">
      <c r="A87" s="182" t="s">
        <v>1143</v>
      </c>
      <c r="B87" s="266"/>
      <c r="C87" s="266"/>
      <c r="D87" s="272" t="s">
        <v>1144</v>
      </c>
      <c r="E87" s="266"/>
      <c r="F87" s="266"/>
    </row>
    <row r="88" ht="19.15" customHeight="1" spans="1:6">
      <c r="A88" s="273" t="s">
        <v>1145</v>
      </c>
      <c r="B88" s="266"/>
      <c r="C88" s="266"/>
      <c r="D88" s="182"/>
      <c r="E88" s="266"/>
      <c r="F88" s="266"/>
    </row>
    <row r="89" ht="22.15" customHeight="1" spans="1:6">
      <c r="A89" s="182"/>
      <c r="B89" s="266"/>
      <c r="C89" s="266"/>
      <c r="D89" s="182"/>
      <c r="E89" s="266"/>
      <c r="F89" s="266"/>
    </row>
    <row r="90" ht="15" spans="1:6">
      <c r="A90" s="182"/>
      <c r="B90" s="266"/>
      <c r="C90" s="266"/>
      <c r="D90" s="182"/>
      <c r="E90" s="266"/>
      <c r="F90" s="266"/>
    </row>
    <row r="91" ht="15" spans="1:6">
      <c r="A91" s="182"/>
      <c r="B91" s="266"/>
      <c r="C91" s="266"/>
      <c r="D91" s="182" t="s">
        <v>32</v>
      </c>
      <c r="E91" s="266"/>
      <c r="F91" s="266"/>
    </row>
    <row r="92" ht="15" spans="1:6">
      <c r="A92" s="182"/>
      <c r="B92" s="266"/>
      <c r="C92" s="266"/>
      <c r="D92" s="182" t="s">
        <v>32</v>
      </c>
      <c r="E92" s="266"/>
      <c r="F92" s="266"/>
    </row>
    <row r="93" ht="15" spans="1:6">
      <c r="A93" s="182"/>
      <c r="B93" s="266"/>
      <c r="C93" s="266"/>
      <c r="D93" s="182" t="s">
        <v>32</v>
      </c>
      <c r="E93" s="266"/>
      <c r="F93" s="266"/>
    </row>
    <row r="94" ht="15" spans="1:6">
      <c r="A94" s="182"/>
      <c r="B94" s="266"/>
      <c r="C94" s="266"/>
      <c r="D94" s="182" t="s">
        <v>32</v>
      </c>
      <c r="E94" s="266"/>
      <c r="F94" s="266"/>
    </row>
    <row r="95" ht="15" spans="1:6">
      <c r="A95" s="182"/>
      <c r="B95" s="266"/>
      <c r="C95" s="266"/>
      <c r="D95" s="182"/>
      <c r="E95" s="266"/>
      <c r="F95" s="266"/>
    </row>
    <row r="96" ht="15" spans="1:6">
      <c r="A96" s="182"/>
      <c r="B96" s="266"/>
      <c r="C96" s="266"/>
      <c r="D96" s="182"/>
      <c r="E96" s="266"/>
      <c r="F96" s="266"/>
    </row>
    <row r="97" ht="15" spans="1:6">
      <c r="A97" s="182"/>
      <c r="B97" s="266"/>
      <c r="C97" s="266"/>
      <c r="D97" s="182"/>
      <c r="E97" s="266"/>
      <c r="F97" s="266"/>
    </row>
    <row r="98" ht="15" spans="1:6">
      <c r="A98" s="270" t="s">
        <v>1146</v>
      </c>
      <c r="B98" s="260">
        <f t="shared" ref="B98:F98" si="0">B6+B7</f>
        <v>587420</v>
      </c>
      <c r="C98" s="260">
        <f t="shared" si="0"/>
        <v>497000</v>
      </c>
      <c r="D98" s="270" t="s">
        <v>1147</v>
      </c>
      <c r="E98" s="260">
        <f t="shared" si="0"/>
        <v>587420</v>
      </c>
      <c r="F98" s="260">
        <f t="shared" si="0"/>
        <v>497000</v>
      </c>
    </row>
    <row r="99" spans="4:4">
      <c r="D99" s="274"/>
    </row>
    <row r="100" spans="4:4">
      <c r="D100" s="274"/>
    </row>
    <row r="101" spans="4:4">
      <c r="D101" s="274"/>
    </row>
    <row r="102" spans="4:4">
      <c r="D102" s="274"/>
    </row>
    <row r="103" spans="4:4">
      <c r="D103" s="274"/>
    </row>
    <row r="104" spans="4:4">
      <c r="D104" s="274"/>
    </row>
    <row r="105" spans="4:4">
      <c r="D105" s="274"/>
    </row>
    <row r="106" spans="4:4">
      <c r="D106" s="274"/>
    </row>
    <row r="107" spans="4:4">
      <c r="D107" s="274"/>
    </row>
    <row r="108" spans="4:4">
      <c r="D108" s="274"/>
    </row>
    <row r="109" spans="4:4">
      <c r="D109" s="274"/>
    </row>
    <row r="110" spans="4:4">
      <c r="D110" s="274"/>
    </row>
    <row r="111" spans="4:4">
      <c r="D111" s="274"/>
    </row>
    <row r="112" spans="4:4">
      <c r="D112" s="274"/>
    </row>
    <row r="113" spans="4:4">
      <c r="D113" s="274"/>
    </row>
    <row r="114" spans="4:4">
      <c r="D114" s="274"/>
    </row>
    <row r="115" spans="4:4">
      <c r="D115" s="274"/>
    </row>
    <row r="116" spans="4:4">
      <c r="D116" s="274"/>
    </row>
    <row r="117" spans="4:4">
      <c r="D117" s="274"/>
    </row>
  </sheetData>
  <sheetProtection selectLockedCells="1"/>
  <protectedRanges>
    <protectedRange password="CC35" sqref="B36:C55" name="区域1"/>
  </protectedRanges>
  <autoFilter ref="A5:F77">
    <extLst/>
  </autoFilter>
  <mergeCells count="3">
    <mergeCell ref="A2:F2"/>
    <mergeCell ref="A4:C4"/>
    <mergeCell ref="D4:F4"/>
  </mergeCells>
  <printOptions horizontalCentered="1"/>
  <pageMargins left="0.471527777777778" right="0.471527777777778" top="0.590277777777778" bottom="0.471527777777778" header="0.313888888888889" footer="0.313888888888889"/>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3"/>
  <sheetViews>
    <sheetView showGridLines="0" showZeros="0" workbookViewId="0">
      <selection activeCell="A1" sqref="A1"/>
    </sheetView>
  </sheetViews>
  <sheetFormatPr defaultColWidth="5.75" defaultRowHeight="15.75"/>
  <cols>
    <col min="1" max="1" width="42" style="196" customWidth="1"/>
    <col min="2" max="2" width="7.375" style="196" customWidth="1"/>
    <col min="3" max="10" width="5.625" style="196" customWidth="1"/>
    <col min="11" max="11" width="5.625" style="197" customWidth="1"/>
    <col min="12" max="15" width="5.625" style="196" customWidth="1"/>
    <col min="16" max="16" width="5.625" style="197" customWidth="1"/>
    <col min="17" max="21" width="5.625" style="196" customWidth="1"/>
    <col min="22" max="22" width="9.375" style="196" customWidth="1"/>
    <col min="23" max="16384" width="5.75" style="196"/>
  </cols>
  <sheetData>
    <row r="1" ht="27.75" customHeight="1" spans="1:1">
      <c r="A1" s="168"/>
    </row>
    <row r="2" ht="27.75" customHeight="1" spans="1:22">
      <c r="A2" s="238" t="s">
        <v>1148</v>
      </c>
      <c r="B2" s="238"/>
      <c r="C2" s="238"/>
      <c r="D2" s="238"/>
      <c r="E2" s="238"/>
      <c r="F2" s="238"/>
      <c r="G2" s="238"/>
      <c r="H2" s="238"/>
      <c r="I2" s="238"/>
      <c r="J2" s="238"/>
      <c r="K2" s="238"/>
      <c r="L2" s="238"/>
      <c r="M2" s="238"/>
      <c r="N2" s="238"/>
      <c r="O2" s="238"/>
      <c r="P2" s="238"/>
      <c r="Q2" s="238"/>
      <c r="R2" s="238"/>
      <c r="S2" s="238"/>
      <c r="T2" s="238"/>
      <c r="U2" s="238"/>
      <c r="V2" s="238"/>
    </row>
    <row r="3" ht="27.75" customHeight="1" spans="1:22">
      <c r="A3" s="239"/>
      <c r="B3" s="240"/>
      <c r="C3" s="240"/>
      <c r="D3" s="240"/>
      <c r="E3" s="240"/>
      <c r="F3" s="240"/>
      <c r="G3" s="240"/>
      <c r="H3" s="240"/>
      <c r="I3" s="240"/>
      <c r="J3" s="240"/>
      <c r="K3" s="240"/>
      <c r="L3" s="240"/>
      <c r="M3" s="240"/>
      <c r="N3" s="240"/>
      <c r="O3" s="240"/>
      <c r="P3" s="240"/>
      <c r="Q3" s="240"/>
      <c r="R3" s="240"/>
      <c r="S3" s="240"/>
      <c r="T3" s="240"/>
      <c r="U3" s="240"/>
      <c r="V3" s="199" t="s">
        <v>1</v>
      </c>
    </row>
    <row r="4" ht="31.5" customHeight="1" spans="1:22">
      <c r="A4" s="200" t="s">
        <v>1149</v>
      </c>
      <c r="B4" s="204" t="s">
        <v>1150</v>
      </c>
      <c r="C4" s="204"/>
      <c r="D4" s="204"/>
      <c r="E4" s="204"/>
      <c r="F4" s="204"/>
      <c r="G4" s="204"/>
      <c r="H4" s="204"/>
      <c r="I4" s="204"/>
      <c r="J4" s="204"/>
      <c r="K4" s="204"/>
      <c r="L4" s="204"/>
      <c r="M4" s="204"/>
      <c r="N4" s="204"/>
      <c r="O4" s="204"/>
      <c r="P4" s="204"/>
      <c r="Q4" s="204"/>
      <c r="R4" s="204"/>
      <c r="S4" s="204"/>
      <c r="T4" s="204"/>
      <c r="U4" s="204"/>
      <c r="V4" s="204"/>
    </row>
    <row r="5" ht="72.75" customHeight="1" spans="1:22">
      <c r="A5" s="205"/>
      <c r="B5" s="204" t="s">
        <v>1151</v>
      </c>
      <c r="C5" s="204" t="s">
        <v>1152</v>
      </c>
      <c r="D5" s="204" t="s">
        <v>1153</v>
      </c>
      <c r="E5" s="204" t="s">
        <v>1154</v>
      </c>
      <c r="F5" s="204" t="s">
        <v>1155</v>
      </c>
      <c r="G5" s="204" t="s">
        <v>1156</v>
      </c>
      <c r="H5" s="204" t="s">
        <v>1157</v>
      </c>
      <c r="I5" s="204" t="s">
        <v>1158</v>
      </c>
      <c r="J5" s="204" t="s">
        <v>1159</v>
      </c>
      <c r="K5" s="216" t="s">
        <v>1160</v>
      </c>
      <c r="L5" s="204" t="s">
        <v>1161</v>
      </c>
      <c r="M5" s="204" t="s">
        <v>1162</v>
      </c>
      <c r="N5" s="204" t="s">
        <v>1163</v>
      </c>
      <c r="O5" s="204" t="s">
        <v>1164</v>
      </c>
      <c r="P5" s="204" t="s">
        <v>1165</v>
      </c>
      <c r="Q5" s="204" t="s">
        <v>1166</v>
      </c>
      <c r="R5" s="204" t="s">
        <v>1167</v>
      </c>
      <c r="S5" s="204" t="s">
        <v>1168</v>
      </c>
      <c r="T5" s="204" t="s">
        <v>1169</v>
      </c>
      <c r="U5" s="204" t="s">
        <v>1170</v>
      </c>
      <c r="V5" s="204" t="s">
        <v>1171</v>
      </c>
    </row>
    <row r="6" s="195" customFormat="1" ht="17.25" customHeight="1" spans="1:22">
      <c r="A6" s="207" t="s">
        <v>1172</v>
      </c>
      <c r="B6" s="208">
        <f t="shared" ref="B6:V6" si="0">B7+B8</f>
        <v>99586</v>
      </c>
      <c r="C6" s="208">
        <f t="shared" si="0"/>
        <v>1824</v>
      </c>
      <c r="D6" s="208">
        <f t="shared" si="0"/>
        <v>0</v>
      </c>
      <c r="E6" s="208">
        <f t="shared" si="0"/>
        <v>0</v>
      </c>
      <c r="F6" s="208">
        <f t="shared" si="0"/>
        <v>1028</v>
      </c>
      <c r="G6" s="208">
        <f t="shared" si="0"/>
        <v>8076</v>
      </c>
      <c r="H6" s="208">
        <f t="shared" si="0"/>
        <v>178</v>
      </c>
      <c r="I6" s="208">
        <f t="shared" si="0"/>
        <v>3448</v>
      </c>
      <c r="J6" s="208">
        <f t="shared" si="0"/>
        <v>7822</v>
      </c>
      <c r="K6" s="208">
        <f t="shared" si="0"/>
        <v>8840</v>
      </c>
      <c r="L6" s="208">
        <f t="shared" si="0"/>
        <v>2651</v>
      </c>
      <c r="M6" s="208">
        <f t="shared" si="0"/>
        <v>496</v>
      </c>
      <c r="N6" s="208">
        <f t="shared" si="0"/>
        <v>41546</v>
      </c>
      <c r="O6" s="208">
        <f t="shared" si="0"/>
        <v>5805</v>
      </c>
      <c r="P6" s="208">
        <f t="shared" si="0"/>
        <v>759</v>
      </c>
      <c r="Q6" s="208">
        <f t="shared" si="0"/>
        <v>345</v>
      </c>
      <c r="R6" s="208">
        <f t="shared" si="0"/>
        <v>0</v>
      </c>
      <c r="S6" s="208">
        <f t="shared" si="0"/>
        <v>2347</v>
      </c>
      <c r="T6" s="208">
        <f t="shared" si="0"/>
        <v>11168</v>
      </c>
      <c r="U6" s="208">
        <f t="shared" si="0"/>
        <v>166</v>
      </c>
      <c r="V6" s="208">
        <f t="shared" si="0"/>
        <v>3087</v>
      </c>
    </row>
    <row r="7" s="195" customFormat="1" ht="17.25" customHeight="1" spans="1:22">
      <c r="A7" s="209" t="s">
        <v>1173</v>
      </c>
      <c r="B7" s="208">
        <f>SUM(C7:V7)</f>
        <v>0</v>
      </c>
      <c r="C7" s="241"/>
      <c r="D7" s="241"/>
      <c r="E7" s="241"/>
      <c r="F7" s="241"/>
      <c r="G7" s="241"/>
      <c r="H7" s="241"/>
      <c r="I7" s="241"/>
      <c r="J7" s="241"/>
      <c r="K7" s="242"/>
      <c r="L7" s="241"/>
      <c r="M7" s="241"/>
      <c r="N7" s="241"/>
      <c r="O7" s="241"/>
      <c r="P7" s="242"/>
      <c r="Q7" s="241"/>
      <c r="R7" s="241"/>
      <c r="S7" s="241"/>
      <c r="T7" s="241"/>
      <c r="U7" s="241"/>
      <c r="V7" s="241"/>
    </row>
    <row r="8" s="195" customFormat="1" ht="17.25" customHeight="1" spans="1:22">
      <c r="A8" s="210" t="s">
        <v>1174</v>
      </c>
      <c r="B8" s="208">
        <f t="shared" ref="B8:V8" si="1">SUM(B9:B12)</f>
        <v>99586</v>
      </c>
      <c r="C8" s="208">
        <f t="shared" si="1"/>
        <v>1824</v>
      </c>
      <c r="D8" s="208">
        <f t="shared" si="1"/>
        <v>0</v>
      </c>
      <c r="E8" s="208">
        <f t="shared" si="1"/>
        <v>0</v>
      </c>
      <c r="F8" s="208">
        <f t="shared" si="1"/>
        <v>1028</v>
      </c>
      <c r="G8" s="208">
        <f t="shared" si="1"/>
        <v>8076</v>
      </c>
      <c r="H8" s="208">
        <f t="shared" si="1"/>
        <v>178</v>
      </c>
      <c r="I8" s="208">
        <f t="shared" si="1"/>
        <v>3448</v>
      </c>
      <c r="J8" s="208">
        <f t="shared" si="1"/>
        <v>7822</v>
      </c>
      <c r="K8" s="208">
        <f t="shared" si="1"/>
        <v>8840</v>
      </c>
      <c r="L8" s="208">
        <f t="shared" si="1"/>
        <v>2651</v>
      </c>
      <c r="M8" s="208">
        <f t="shared" si="1"/>
        <v>496</v>
      </c>
      <c r="N8" s="208">
        <f t="shared" si="1"/>
        <v>41546</v>
      </c>
      <c r="O8" s="208">
        <f t="shared" si="1"/>
        <v>5805</v>
      </c>
      <c r="P8" s="208">
        <f t="shared" si="1"/>
        <v>759</v>
      </c>
      <c r="Q8" s="208">
        <f t="shared" si="1"/>
        <v>345</v>
      </c>
      <c r="R8" s="208">
        <f t="shared" si="1"/>
        <v>0</v>
      </c>
      <c r="S8" s="208">
        <f t="shared" si="1"/>
        <v>2347</v>
      </c>
      <c r="T8" s="208">
        <f t="shared" si="1"/>
        <v>11168</v>
      </c>
      <c r="U8" s="208">
        <f t="shared" si="1"/>
        <v>166</v>
      </c>
      <c r="V8" s="208">
        <f t="shared" si="1"/>
        <v>3087</v>
      </c>
    </row>
    <row r="9" s="195" customFormat="1" ht="17.25" customHeight="1" spans="1:22">
      <c r="A9" s="211" t="s">
        <v>1175</v>
      </c>
      <c r="B9" s="212"/>
      <c r="C9" s="212"/>
      <c r="D9" s="212"/>
      <c r="E9" s="212"/>
      <c r="F9" s="212"/>
      <c r="G9" s="212"/>
      <c r="H9" s="212"/>
      <c r="I9" s="212"/>
      <c r="J9" s="212"/>
      <c r="K9" s="218"/>
      <c r="L9" s="212"/>
      <c r="M9" s="212"/>
      <c r="N9" s="212"/>
      <c r="O9" s="212"/>
      <c r="P9" s="218"/>
      <c r="Q9" s="212"/>
      <c r="R9" s="212"/>
      <c r="S9" s="212"/>
      <c r="T9" s="212"/>
      <c r="U9" s="212"/>
      <c r="V9" s="212"/>
    </row>
    <row r="10" s="195" customFormat="1" ht="17.25" customHeight="1" spans="1:22">
      <c r="A10" s="211" t="s">
        <v>1176</v>
      </c>
      <c r="B10" s="212"/>
      <c r="C10" s="212"/>
      <c r="D10" s="212"/>
      <c r="E10" s="212"/>
      <c r="F10" s="212"/>
      <c r="G10" s="212"/>
      <c r="H10" s="212"/>
      <c r="I10" s="212"/>
      <c r="J10" s="212"/>
      <c r="K10" s="218"/>
      <c r="L10" s="212"/>
      <c r="M10" s="212"/>
      <c r="N10" s="212"/>
      <c r="O10" s="212"/>
      <c r="P10" s="218"/>
      <c r="Q10" s="212"/>
      <c r="R10" s="212"/>
      <c r="S10" s="212"/>
      <c r="T10" s="212"/>
      <c r="U10" s="212"/>
      <c r="V10" s="212"/>
    </row>
    <row r="11" s="195" customFormat="1" ht="17.25" customHeight="1" spans="1:22">
      <c r="A11" s="213" t="s">
        <v>1177</v>
      </c>
      <c r="B11" s="212">
        <f>SUM(C11:V11)</f>
        <v>99586</v>
      </c>
      <c r="C11" s="212">
        <v>1824</v>
      </c>
      <c r="D11" s="212"/>
      <c r="E11" s="212"/>
      <c r="F11" s="212">
        <v>1028</v>
      </c>
      <c r="G11" s="212">
        <v>8076</v>
      </c>
      <c r="H11" s="212">
        <v>178</v>
      </c>
      <c r="I11" s="212">
        <v>3448</v>
      </c>
      <c r="J11" s="212">
        <v>7822</v>
      </c>
      <c r="K11" s="218">
        <v>8840</v>
      </c>
      <c r="L11" s="212">
        <v>2651</v>
      </c>
      <c r="M11" s="212">
        <v>496</v>
      </c>
      <c r="N11" s="212">
        <v>41546</v>
      </c>
      <c r="O11" s="212">
        <v>5805</v>
      </c>
      <c r="P11" s="218">
        <v>759</v>
      </c>
      <c r="Q11" s="212">
        <v>345</v>
      </c>
      <c r="R11" s="212"/>
      <c r="S11" s="212">
        <v>2347</v>
      </c>
      <c r="T11" s="212">
        <v>11168</v>
      </c>
      <c r="U11" s="212">
        <v>166</v>
      </c>
      <c r="V11" s="212">
        <v>3087</v>
      </c>
    </row>
    <row r="12" s="195" customFormat="1" ht="17.25" customHeight="1" spans="1:22">
      <c r="A12" s="211" t="s">
        <v>1178</v>
      </c>
      <c r="B12" s="212"/>
      <c r="C12" s="212"/>
      <c r="D12" s="212"/>
      <c r="E12" s="212"/>
      <c r="F12" s="212"/>
      <c r="G12" s="212"/>
      <c r="H12" s="212"/>
      <c r="I12" s="212"/>
      <c r="J12" s="212"/>
      <c r="K12" s="218"/>
      <c r="L12" s="212"/>
      <c r="M12" s="212"/>
      <c r="N12" s="212"/>
      <c r="O12" s="212"/>
      <c r="P12" s="218"/>
      <c r="Q12" s="212"/>
      <c r="R12" s="212"/>
      <c r="S12" s="212"/>
      <c r="T12" s="212"/>
      <c r="U12" s="212"/>
      <c r="V12" s="212"/>
    </row>
    <row r="13" s="195" customFormat="1" ht="15.95" customHeight="1" spans="1:22">
      <c r="A13" s="212"/>
      <c r="B13" s="212"/>
      <c r="C13" s="212"/>
      <c r="D13" s="212"/>
      <c r="E13" s="212"/>
      <c r="F13" s="212"/>
      <c r="G13" s="212"/>
      <c r="H13" s="212"/>
      <c r="I13" s="212"/>
      <c r="J13" s="212"/>
      <c r="K13" s="218"/>
      <c r="L13" s="212"/>
      <c r="M13" s="212"/>
      <c r="N13" s="212"/>
      <c r="O13" s="212"/>
      <c r="P13" s="218"/>
      <c r="Q13" s="212"/>
      <c r="R13" s="212"/>
      <c r="S13" s="212"/>
      <c r="T13" s="212"/>
      <c r="U13" s="212"/>
      <c r="V13" s="212"/>
    </row>
    <row r="14" s="195" customFormat="1" ht="15.95" customHeight="1" spans="1:22">
      <c r="A14" s="212"/>
      <c r="B14" s="212"/>
      <c r="C14" s="212"/>
      <c r="D14" s="212"/>
      <c r="E14" s="212"/>
      <c r="F14" s="212"/>
      <c r="G14" s="212"/>
      <c r="H14" s="212"/>
      <c r="I14" s="212"/>
      <c r="J14" s="212"/>
      <c r="K14" s="218"/>
      <c r="L14" s="212"/>
      <c r="M14" s="212"/>
      <c r="N14" s="212"/>
      <c r="O14" s="212"/>
      <c r="P14" s="218"/>
      <c r="Q14" s="212"/>
      <c r="R14" s="212"/>
      <c r="S14" s="212"/>
      <c r="T14" s="212"/>
      <c r="U14" s="212"/>
      <c r="V14" s="212"/>
    </row>
    <row r="15" s="195" customFormat="1" ht="15.95" customHeight="1" spans="1:22">
      <c r="A15" s="212"/>
      <c r="B15" s="212"/>
      <c r="C15" s="212"/>
      <c r="D15" s="212"/>
      <c r="E15" s="212"/>
      <c r="F15" s="212"/>
      <c r="G15" s="212"/>
      <c r="H15" s="212"/>
      <c r="I15" s="212"/>
      <c r="J15" s="212"/>
      <c r="K15" s="218"/>
      <c r="L15" s="212"/>
      <c r="M15" s="212"/>
      <c r="N15" s="212"/>
      <c r="O15" s="212"/>
      <c r="P15" s="218"/>
      <c r="Q15" s="212"/>
      <c r="R15" s="212"/>
      <c r="S15" s="212"/>
      <c r="T15" s="212"/>
      <c r="U15" s="212"/>
      <c r="V15" s="212"/>
    </row>
    <row r="16" s="195" customFormat="1" ht="15.95" customHeight="1" spans="1:22">
      <c r="A16" s="212"/>
      <c r="B16" s="212"/>
      <c r="C16" s="212"/>
      <c r="D16" s="212"/>
      <c r="E16" s="212"/>
      <c r="F16" s="212"/>
      <c r="G16" s="212"/>
      <c r="H16" s="212"/>
      <c r="I16" s="212"/>
      <c r="J16" s="212"/>
      <c r="K16" s="218"/>
      <c r="L16" s="212"/>
      <c r="M16" s="212"/>
      <c r="N16" s="212"/>
      <c r="O16" s="212"/>
      <c r="P16" s="218"/>
      <c r="Q16" s="212"/>
      <c r="R16" s="212"/>
      <c r="S16" s="212"/>
      <c r="T16" s="212"/>
      <c r="U16" s="212"/>
      <c r="V16" s="212"/>
    </row>
    <row r="17" s="195" customFormat="1" ht="15.95" customHeight="1" spans="1:22">
      <c r="A17" s="212"/>
      <c r="B17" s="212"/>
      <c r="C17" s="212"/>
      <c r="D17" s="212"/>
      <c r="E17" s="212"/>
      <c r="F17" s="212"/>
      <c r="G17" s="212"/>
      <c r="H17" s="212"/>
      <c r="I17" s="212"/>
      <c r="J17" s="212"/>
      <c r="K17" s="218"/>
      <c r="L17" s="212"/>
      <c r="M17" s="212"/>
      <c r="N17" s="212"/>
      <c r="O17" s="212"/>
      <c r="P17" s="218"/>
      <c r="Q17" s="212"/>
      <c r="R17" s="212"/>
      <c r="S17" s="212"/>
      <c r="T17" s="212"/>
      <c r="U17" s="212"/>
      <c r="V17" s="212"/>
    </row>
    <row r="18" s="195" customFormat="1" ht="15.95" customHeight="1" spans="1:22">
      <c r="A18" s="212"/>
      <c r="B18" s="212"/>
      <c r="C18" s="212"/>
      <c r="D18" s="212"/>
      <c r="E18" s="212"/>
      <c r="F18" s="212"/>
      <c r="G18" s="212"/>
      <c r="H18" s="212"/>
      <c r="I18" s="212"/>
      <c r="J18" s="212"/>
      <c r="K18" s="218"/>
      <c r="L18" s="212"/>
      <c r="M18" s="212"/>
      <c r="N18" s="212"/>
      <c r="O18" s="212"/>
      <c r="P18" s="218"/>
      <c r="Q18" s="212"/>
      <c r="R18" s="212"/>
      <c r="S18" s="212"/>
      <c r="T18" s="212"/>
      <c r="U18" s="212"/>
      <c r="V18" s="212"/>
    </row>
    <row r="19" s="195" customFormat="1" ht="15.95" customHeight="1" spans="1:22">
      <c r="A19" s="212"/>
      <c r="B19" s="212"/>
      <c r="C19" s="212"/>
      <c r="D19" s="212"/>
      <c r="E19" s="212"/>
      <c r="F19" s="212"/>
      <c r="G19" s="212"/>
      <c r="H19" s="212"/>
      <c r="I19" s="212"/>
      <c r="J19" s="212"/>
      <c r="K19" s="218"/>
      <c r="L19" s="212"/>
      <c r="M19" s="212"/>
      <c r="N19" s="212"/>
      <c r="O19" s="212"/>
      <c r="P19" s="218"/>
      <c r="Q19" s="212"/>
      <c r="R19" s="212"/>
      <c r="S19" s="212"/>
      <c r="T19" s="212"/>
      <c r="U19" s="212"/>
      <c r="V19" s="212"/>
    </row>
    <row r="20" s="195" customFormat="1" ht="15.95" customHeight="1" spans="1:22">
      <c r="A20" s="212"/>
      <c r="B20" s="212"/>
      <c r="C20" s="212"/>
      <c r="D20" s="212"/>
      <c r="E20" s="212"/>
      <c r="F20" s="212"/>
      <c r="G20" s="212"/>
      <c r="H20" s="212"/>
      <c r="I20" s="212"/>
      <c r="J20" s="212"/>
      <c r="K20" s="218"/>
      <c r="L20" s="212"/>
      <c r="M20" s="212"/>
      <c r="N20" s="212"/>
      <c r="O20" s="212"/>
      <c r="P20" s="218"/>
      <c r="Q20" s="212"/>
      <c r="R20" s="212"/>
      <c r="S20" s="212"/>
      <c r="T20" s="212"/>
      <c r="U20" s="212"/>
      <c r="V20" s="212"/>
    </row>
    <row r="21" s="195" customFormat="1" ht="15.95" customHeight="1" spans="1:22">
      <c r="A21" s="212"/>
      <c r="B21" s="212"/>
      <c r="C21" s="212"/>
      <c r="D21" s="212"/>
      <c r="E21" s="212"/>
      <c r="F21" s="212"/>
      <c r="G21" s="212"/>
      <c r="H21" s="212"/>
      <c r="I21" s="212"/>
      <c r="J21" s="212"/>
      <c r="K21" s="218"/>
      <c r="L21" s="212"/>
      <c r="M21" s="212"/>
      <c r="N21" s="212"/>
      <c r="O21" s="212"/>
      <c r="P21" s="218"/>
      <c r="Q21" s="212"/>
      <c r="R21" s="212"/>
      <c r="S21" s="212"/>
      <c r="T21" s="212"/>
      <c r="U21" s="212"/>
      <c r="V21" s="212"/>
    </row>
    <row r="22" s="195" customFormat="1" ht="15.95" customHeight="1" spans="1:22">
      <c r="A22" s="212"/>
      <c r="B22" s="212"/>
      <c r="C22" s="212"/>
      <c r="D22" s="212"/>
      <c r="E22" s="212"/>
      <c r="F22" s="212"/>
      <c r="G22" s="212"/>
      <c r="H22" s="212"/>
      <c r="I22" s="212"/>
      <c r="J22" s="212"/>
      <c r="K22" s="218"/>
      <c r="L22" s="212"/>
      <c r="M22" s="212"/>
      <c r="N22" s="212"/>
      <c r="O22" s="212"/>
      <c r="P22" s="218"/>
      <c r="Q22" s="212"/>
      <c r="R22" s="212"/>
      <c r="S22" s="212"/>
      <c r="T22" s="212"/>
      <c r="U22" s="212"/>
      <c r="V22" s="212"/>
    </row>
    <row r="23" s="195" customFormat="1" ht="15.95" customHeight="1" spans="1:22">
      <c r="A23" s="212"/>
      <c r="B23" s="212"/>
      <c r="C23" s="212"/>
      <c r="D23" s="212"/>
      <c r="E23" s="212"/>
      <c r="F23" s="212"/>
      <c r="G23" s="212"/>
      <c r="H23" s="212"/>
      <c r="I23" s="212"/>
      <c r="J23" s="212"/>
      <c r="K23" s="218"/>
      <c r="L23" s="212"/>
      <c r="M23" s="212"/>
      <c r="N23" s="212"/>
      <c r="O23" s="212"/>
      <c r="P23" s="218"/>
      <c r="Q23" s="212"/>
      <c r="R23" s="212"/>
      <c r="S23" s="212"/>
      <c r="T23" s="212"/>
      <c r="U23" s="212"/>
      <c r="V23" s="212"/>
    </row>
  </sheetData>
  <mergeCells count="3">
    <mergeCell ref="A2:V2"/>
    <mergeCell ref="B4:V4"/>
    <mergeCell ref="A4:A5"/>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5"/>
  <sheetViews>
    <sheetView showGridLines="0" showZeros="0" workbookViewId="0">
      <pane xSplit="1" ySplit="5" topLeftCell="B168" activePane="bottomRight" state="frozen"/>
      <selection/>
      <selection pane="topRight"/>
      <selection pane="bottomLeft"/>
      <selection pane="bottomRight" activeCell="A1" sqref="A1"/>
    </sheetView>
  </sheetViews>
  <sheetFormatPr defaultColWidth="9" defaultRowHeight="15"/>
  <cols>
    <col min="1" max="1" width="45.25" style="130" customWidth="1"/>
    <col min="2" max="2" width="15.5" style="130" customWidth="1"/>
    <col min="3" max="3" width="15.25" style="130" customWidth="1"/>
    <col min="4" max="4" width="14.375" style="130" customWidth="1"/>
    <col min="5" max="5" width="13.875" style="130" customWidth="1"/>
    <col min="6" max="7" width="15.25" style="130" customWidth="1"/>
    <col min="8" max="8" width="15.5" style="130" customWidth="1"/>
    <col min="9" max="9" width="18.375" style="130" customWidth="1"/>
    <col min="10" max="16384" width="9" style="130"/>
  </cols>
  <sheetData>
    <row r="1" ht="14.25" spans="1:1">
      <c r="A1" s="129"/>
    </row>
    <row r="2" ht="23.25" spans="1:8">
      <c r="A2" s="159" t="s">
        <v>1179</v>
      </c>
      <c r="B2" s="159"/>
      <c r="C2" s="159"/>
      <c r="D2" s="159"/>
      <c r="E2" s="159"/>
      <c r="F2" s="159"/>
      <c r="G2" s="159"/>
      <c r="H2" s="159"/>
    </row>
    <row r="3" ht="18" customHeight="1" spans="8:8">
      <c r="H3" s="132" t="s">
        <v>1</v>
      </c>
    </row>
    <row r="4" s="221" customFormat="1" ht="31.5" customHeight="1" spans="1:9">
      <c r="A4" s="143" t="s">
        <v>1055</v>
      </c>
      <c r="B4" s="223" t="s">
        <v>1180</v>
      </c>
      <c r="C4" s="223" t="s">
        <v>1181</v>
      </c>
      <c r="D4" s="223" t="s">
        <v>1182</v>
      </c>
      <c r="E4" s="224" t="s">
        <v>1183</v>
      </c>
      <c r="F4" s="224" t="s">
        <v>1184</v>
      </c>
      <c r="G4" s="223" t="s">
        <v>1185</v>
      </c>
      <c r="H4" s="223" t="s">
        <v>1186</v>
      </c>
      <c r="I4" s="233" t="s">
        <v>1187</v>
      </c>
    </row>
    <row r="5" s="221" customFormat="1" ht="27" customHeight="1" spans="1:9">
      <c r="A5" s="143"/>
      <c r="B5" s="223"/>
      <c r="C5" s="223"/>
      <c r="D5" s="223"/>
      <c r="E5" s="224"/>
      <c r="F5" s="224"/>
      <c r="G5" s="223"/>
      <c r="H5" s="223"/>
      <c r="I5" s="233"/>
    </row>
    <row r="6" ht="20.1" customHeight="1" spans="1:9">
      <c r="A6" s="225" t="s">
        <v>40</v>
      </c>
      <c r="B6" s="226">
        <f>表二!C5</f>
        <v>47426</v>
      </c>
      <c r="C6" s="227">
        <f>SUM(C7:C33)</f>
        <v>47426</v>
      </c>
      <c r="D6" s="227">
        <f t="shared" ref="D6:H6" si="0">SUM(D7:D33)</f>
        <v>0</v>
      </c>
      <c r="E6" s="227">
        <f t="shared" si="0"/>
        <v>0</v>
      </c>
      <c r="F6" s="227">
        <f t="shared" si="0"/>
        <v>0</v>
      </c>
      <c r="G6" s="227">
        <f t="shared" si="0"/>
        <v>0</v>
      </c>
      <c r="H6" s="227">
        <f t="shared" si="0"/>
        <v>0</v>
      </c>
      <c r="I6" s="173">
        <f>IF(B6=SUM(C6:H6),0,"散总不符")</f>
        <v>0</v>
      </c>
    </row>
    <row r="7" ht="20.1" customHeight="1" spans="1:9">
      <c r="A7" s="228" t="s">
        <v>41</v>
      </c>
      <c r="B7" s="226">
        <f>表二!C6</f>
        <v>1332</v>
      </c>
      <c r="C7" s="229">
        <v>1332</v>
      </c>
      <c r="D7" s="229"/>
      <c r="E7" s="229"/>
      <c r="F7" s="229"/>
      <c r="G7" s="229"/>
      <c r="H7" s="229"/>
      <c r="I7" s="173">
        <f>IF(B7=SUM(C7:H7),0,"散总不符")</f>
        <v>0</v>
      </c>
    </row>
    <row r="8" ht="20.1" customHeight="1" spans="1:9">
      <c r="A8" s="228" t="s">
        <v>53</v>
      </c>
      <c r="B8" s="226">
        <f>表二!C18</f>
        <v>2238</v>
      </c>
      <c r="C8" s="229">
        <v>2238</v>
      </c>
      <c r="D8" s="229"/>
      <c r="E8" s="229"/>
      <c r="F8" s="229"/>
      <c r="G8" s="229"/>
      <c r="H8" s="229"/>
      <c r="I8" s="173">
        <f t="shared" ref="I8:I70" si="1">IF(B8=SUM(C8:H8),0,"散总不符")</f>
        <v>0</v>
      </c>
    </row>
    <row r="9" ht="20.1" customHeight="1" spans="1:9">
      <c r="A9" s="228" t="s">
        <v>58</v>
      </c>
      <c r="B9" s="226">
        <f>表二!C27</f>
        <v>21739</v>
      </c>
      <c r="C9" s="229">
        <v>21739</v>
      </c>
      <c r="D9" s="229"/>
      <c r="E9" s="229"/>
      <c r="F9" s="229"/>
      <c r="G9" s="229"/>
      <c r="H9" s="229"/>
      <c r="I9" s="173">
        <f t="shared" si="1"/>
        <v>0</v>
      </c>
    </row>
    <row r="10" ht="20.1" customHeight="1" spans="1:9">
      <c r="A10" s="228" t="s">
        <v>65</v>
      </c>
      <c r="B10" s="226">
        <f>表二!C38</f>
        <v>1292</v>
      </c>
      <c r="C10" s="229">
        <v>1292</v>
      </c>
      <c r="D10" s="229"/>
      <c r="E10" s="229"/>
      <c r="F10" s="229"/>
      <c r="G10" s="229"/>
      <c r="H10" s="229"/>
      <c r="I10" s="173">
        <f t="shared" si="1"/>
        <v>0</v>
      </c>
    </row>
    <row r="11" ht="20.1" customHeight="1" spans="1:9">
      <c r="A11" s="230" t="s">
        <v>73</v>
      </c>
      <c r="B11" s="226">
        <f>表二!C50</f>
        <v>531</v>
      </c>
      <c r="C11" s="229">
        <v>531</v>
      </c>
      <c r="D11" s="229"/>
      <c r="E11" s="229"/>
      <c r="F11" s="229"/>
      <c r="G11" s="229"/>
      <c r="H11" s="229"/>
      <c r="I11" s="173">
        <f t="shared" si="1"/>
        <v>0</v>
      </c>
    </row>
    <row r="12" ht="20.1" customHeight="1" spans="1:9">
      <c r="A12" s="228" t="s">
        <v>80</v>
      </c>
      <c r="B12" s="226">
        <f>表二!C61</f>
        <v>3172</v>
      </c>
      <c r="C12" s="229">
        <v>3172</v>
      </c>
      <c r="D12" s="229"/>
      <c r="E12" s="229"/>
      <c r="F12" s="229"/>
      <c r="G12" s="229"/>
      <c r="H12" s="229"/>
      <c r="I12" s="173">
        <f t="shared" si="1"/>
        <v>0</v>
      </c>
    </row>
    <row r="13" ht="20.1" customHeight="1" spans="1:9">
      <c r="A13" s="228" t="s">
        <v>87</v>
      </c>
      <c r="B13" s="226">
        <f>表二!C72</f>
        <v>3483</v>
      </c>
      <c r="C13" s="229">
        <v>3483</v>
      </c>
      <c r="D13" s="229"/>
      <c r="E13" s="229"/>
      <c r="F13" s="229"/>
      <c r="G13" s="229"/>
      <c r="H13" s="229"/>
      <c r="I13" s="173">
        <f t="shared" si="1"/>
        <v>0</v>
      </c>
    </row>
    <row r="14" ht="20.1" customHeight="1" spans="1:9">
      <c r="A14" s="230" t="s">
        <v>94</v>
      </c>
      <c r="B14" s="226">
        <f>表二!C84</f>
        <v>892</v>
      </c>
      <c r="C14" s="229">
        <v>892</v>
      </c>
      <c r="D14" s="229"/>
      <c r="E14" s="229"/>
      <c r="F14" s="229"/>
      <c r="G14" s="229"/>
      <c r="H14" s="229"/>
      <c r="I14" s="173">
        <f t="shared" si="1"/>
        <v>0</v>
      </c>
    </row>
    <row r="15" ht="20.1" customHeight="1" spans="1:9">
      <c r="A15" s="228" t="s">
        <v>98</v>
      </c>
      <c r="B15" s="226">
        <f>表二!C93</f>
        <v>0</v>
      </c>
      <c r="C15" s="229">
        <f>B15</f>
        <v>0</v>
      </c>
      <c r="D15" s="229"/>
      <c r="E15" s="229"/>
      <c r="F15" s="229"/>
      <c r="G15" s="229"/>
      <c r="H15" s="229"/>
      <c r="I15" s="173">
        <f t="shared" si="1"/>
        <v>0</v>
      </c>
    </row>
    <row r="16" ht="20.1" customHeight="1" spans="1:9">
      <c r="A16" s="230" t="s">
        <v>106</v>
      </c>
      <c r="B16" s="226">
        <f>表二!C106</f>
        <v>120</v>
      </c>
      <c r="C16" s="229">
        <v>120</v>
      </c>
      <c r="D16" s="229"/>
      <c r="E16" s="229"/>
      <c r="F16" s="229"/>
      <c r="G16" s="229"/>
      <c r="H16" s="229"/>
      <c r="I16" s="173">
        <f t="shared" si="1"/>
        <v>0</v>
      </c>
    </row>
    <row r="17" ht="20.1" customHeight="1" spans="1:9">
      <c r="A17" s="231" t="s">
        <v>112</v>
      </c>
      <c r="B17" s="226">
        <f>表二!C116</f>
        <v>975</v>
      </c>
      <c r="C17" s="229">
        <v>975</v>
      </c>
      <c r="D17" s="229"/>
      <c r="E17" s="229"/>
      <c r="F17" s="229"/>
      <c r="G17" s="229"/>
      <c r="H17" s="229"/>
      <c r="I17" s="173">
        <f t="shared" si="1"/>
        <v>0</v>
      </c>
    </row>
    <row r="18" ht="20.1" customHeight="1" spans="1:9">
      <c r="A18" s="231" t="s">
        <v>117</v>
      </c>
      <c r="B18" s="226">
        <f>表二!C125</f>
        <v>666</v>
      </c>
      <c r="C18" s="229">
        <v>666</v>
      </c>
      <c r="D18" s="229"/>
      <c r="E18" s="229"/>
      <c r="F18" s="229"/>
      <c r="G18" s="229"/>
      <c r="H18" s="229"/>
      <c r="I18" s="173">
        <f t="shared" si="1"/>
        <v>0</v>
      </c>
    </row>
    <row r="19" ht="20.1" customHeight="1" spans="1:9">
      <c r="A19" s="230" t="s">
        <v>124</v>
      </c>
      <c r="B19" s="226">
        <f>表二!C136</f>
        <v>0</v>
      </c>
      <c r="C19" s="229">
        <f>B19</f>
        <v>0</v>
      </c>
      <c r="D19" s="229"/>
      <c r="E19" s="229"/>
      <c r="F19" s="229"/>
      <c r="G19" s="229"/>
      <c r="H19" s="229"/>
      <c r="I19" s="173">
        <f t="shared" si="1"/>
        <v>0</v>
      </c>
    </row>
    <row r="20" ht="20.1" customHeight="1" spans="1:9">
      <c r="A20" s="232" t="s">
        <v>1188</v>
      </c>
      <c r="B20" s="226">
        <f>表二!C150</f>
        <v>243</v>
      </c>
      <c r="C20" s="229">
        <v>243</v>
      </c>
      <c r="D20" s="229"/>
      <c r="E20" s="229"/>
      <c r="F20" s="229"/>
      <c r="G20" s="229"/>
      <c r="H20" s="229"/>
      <c r="I20" s="173">
        <f t="shared" si="1"/>
        <v>0</v>
      </c>
    </row>
    <row r="21" ht="20.1" customHeight="1" spans="1:9">
      <c r="A21" s="228" t="s">
        <v>1189</v>
      </c>
      <c r="B21" s="226">
        <f>表二!C157</f>
        <v>0</v>
      </c>
      <c r="C21" s="229">
        <f>B21</f>
        <v>0</v>
      </c>
      <c r="D21" s="229"/>
      <c r="E21" s="229"/>
      <c r="F21" s="229"/>
      <c r="G21" s="229"/>
      <c r="H21" s="229"/>
      <c r="I21" s="173">
        <f t="shared" si="1"/>
        <v>0</v>
      </c>
    </row>
    <row r="22" ht="20.1" customHeight="1" spans="1:9">
      <c r="A22" s="230" t="s">
        <v>141</v>
      </c>
      <c r="B22" s="226">
        <f>表二!C165</f>
        <v>495</v>
      </c>
      <c r="C22" s="229">
        <v>495</v>
      </c>
      <c r="D22" s="229"/>
      <c r="E22" s="229"/>
      <c r="F22" s="229"/>
      <c r="G22" s="229"/>
      <c r="H22" s="229"/>
      <c r="I22" s="173">
        <f t="shared" si="1"/>
        <v>0</v>
      </c>
    </row>
    <row r="23" ht="18.75" customHeight="1" spans="1:9">
      <c r="A23" s="230" t="s">
        <v>144</v>
      </c>
      <c r="B23" s="226">
        <f>表二!C171</f>
        <v>96</v>
      </c>
      <c r="C23" s="229">
        <v>96</v>
      </c>
      <c r="D23" s="229"/>
      <c r="E23" s="229"/>
      <c r="F23" s="229"/>
      <c r="G23" s="229"/>
      <c r="H23" s="229"/>
      <c r="I23" s="173">
        <f t="shared" si="1"/>
        <v>0</v>
      </c>
    </row>
    <row r="24" ht="20.1" customHeight="1" spans="1:9">
      <c r="A24" s="230" t="s">
        <v>146</v>
      </c>
      <c r="B24" s="226">
        <f>表二!C178</f>
        <v>742</v>
      </c>
      <c r="C24" s="229">
        <v>742</v>
      </c>
      <c r="D24" s="229"/>
      <c r="E24" s="229"/>
      <c r="F24" s="229"/>
      <c r="G24" s="229"/>
      <c r="H24" s="229"/>
      <c r="I24" s="173">
        <f t="shared" si="1"/>
        <v>0</v>
      </c>
    </row>
    <row r="25" ht="20.1" customHeight="1" spans="1:9">
      <c r="A25" s="230" t="s">
        <v>149</v>
      </c>
      <c r="B25" s="226">
        <f>表二!C185</f>
        <v>3051</v>
      </c>
      <c r="C25" s="229">
        <v>3051</v>
      </c>
      <c r="D25" s="229"/>
      <c r="E25" s="229"/>
      <c r="F25" s="229"/>
      <c r="G25" s="229"/>
      <c r="H25" s="229"/>
      <c r="I25" s="173">
        <f t="shared" si="1"/>
        <v>0</v>
      </c>
    </row>
    <row r="26" ht="20.1" customHeight="1" spans="1:9">
      <c r="A26" s="230" t="s">
        <v>152</v>
      </c>
      <c r="B26" s="226">
        <f>表二!C192</f>
        <v>1686</v>
      </c>
      <c r="C26" s="229">
        <v>1686</v>
      </c>
      <c r="D26" s="229"/>
      <c r="E26" s="229"/>
      <c r="F26" s="229"/>
      <c r="G26" s="229"/>
      <c r="H26" s="229"/>
      <c r="I26" s="173">
        <f t="shared" si="1"/>
        <v>0</v>
      </c>
    </row>
    <row r="27" ht="20.1" customHeight="1" spans="1:9">
      <c r="A27" s="230" t="s">
        <v>155</v>
      </c>
      <c r="B27" s="226">
        <f>表二!C199</f>
        <v>451</v>
      </c>
      <c r="C27" s="229">
        <v>451</v>
      </c>
      <c r="D27" s="229"/>
      <c r="E27" s="229"/>
      <c r="F27" s="229"/>
      <c r="G27" s="229"/>
      <c r="H27" s="229"/>
      <c r="I27" s="173">
        <f t="shared" si="1"/>
        <v>0</v>
      </c>
    </row>
    <row r="28" ht="20.1" customHeight="1" spans="1:9">
      <c r="A28" s="230" t="s">
        <v>157</v>
      </c>
      <c r="B28" s="226">
        <f>表二!C205</f>
        <v>339</v>
      </c>
      <c r="C28" s="229">
        <v>339</v>
      </c>
      <c r="D28" s="229"/>
      <c r="E28" s="229"/>
      <c r="F28" s="229"/>
      <c r="G28" s="229"/>
      <c r="H28" s="229"/>
      <c r="I28" s="173">
        <f t="shared" si="1"/>
        <v>0</v>
      </c>
    </row>
    <row r="29" ht="20.1" customHeight="1" spans="1:9">
      <c r="A29" s="230" t="s">
        <v>161</v>
      </c>
      <c r="B29" s="226">
        <f>表二!C213</f>
        <v>2</v>
      </c>
      <c r="C29" s="229">
        <v>2</v>
      </c>
      <c r="D29" s="229"/>
      <c r="E29" s="229"/>
      <c r="F29" s="229"/>
      <c r="G29" s="229"/>
      <c r="H29" s="229"/>
      <c r="I29" s="173">
        <f t="shared" si="1"/>
        <v>0</v>
      </c>
    </row>
    <row r="30" ht="20.1" customHeight="1" spans="1:9">
      <c r="A30" s="230" t="s">
        <v>163</v>
      </c>
      <c r="B30" s="226">
        <f>表二!C219</f>
        <v>46</v>
      </c>
      <c r="C30" s="229">
        <v>46</v>
      </c>
      <c r="D30" s="229"/>
      <c r="E30" s="229"/>
      <c r="F30" s="229"/>
      <c r="G30" s="229"/>
      <c r="H30" s="229"/>
      <c r="I30" s="173">
        <f t="shared" si="1"/>
        <v>0</v>
      </c>
    </row>
    <row r="31" ht="20.1" customHeight="1" spans="1:9">
      <c r="A31" s="232" t="s">
        <v>165</v>
      </c>
      <c r="B31" s="226">
        <f>表二!C225</f>
        <v>0</v>
      </c>
      <c r="C31" s="229">
        <f>B31</f>
        <v>0</v>
      </c>
      <c r="D31" s="229"/>
      <c r="E31" s="229"/>
      <c r="F31" s="229"/>
      <c r="G31" s="229"/>
      <c r="H31" s="229"/>
      <c r="I31" s="173">
        <f t="shared" si="1"/>
        <v>0</v>
      </c>
    </row>
    <row r="32" ht="20.1" customHeight="1" spans="1:9">
      <c r="A32" s="232" t="s">
        <v>171</v>
      </c>
      <c r="B32" s="226">
        <f>表二!C231</f>
        <v>3700</v>
      </c>
      <c r="C32" s="229">
        <v>3700</v>
      </c>
      <c r="D32" s="229"/>
      <c r="E32" s="229"/>
      <c r="F32" s="229"/>
      <c r="G32" s="229"/>
      <c r="H32" s="229"/>
      <c r="I32" s="173">
        <f t="shared" si="1"/>
        <v>0</v>
      </c>
    </row>
    <row r="33" ht="20.1" customHeight="1" spans="1:9">
      <c r="A33" s="230" t="s">
        <v>184</v>
      </c>
      <c r="B33" s="226">
        <f>表二!C248</f>
        <v>135</v>
      </c>
      <c r="C33" s="229">
        <v>135</v>
      </c>
      <c r="D33" s="229"/>
      <c r="E33" s="229"/>
      <c r="F33" s="229"/>
      <c r="G33" s="229"/>
      <c r="H33" s="229"/>
      <c r="I33" s="173">
        <f t="shared" si="1"/>
        <v>0</v>
      </c>
    </row>
    <row r="34" ht="20.1" customHeight="1" spans="1:9">
      <c r="A34" s="225" t="s">
        <v>187</v>
      </c>
      <c r="B34" s="226">
        <f>表二!C251</f>
        <v>0</v>
      </c>
      <c r="C34" s="227">
        <f>SUM(C35:C36)</f>
        <v>0</v>
      </c>
      <c r="D34" s="227">
        <f t="shared" ref="D34:H34" si="2">SUM(D35:D36)</f>
        <v>0</v>
      </c>
      <c r="E34" s="227">
        <f t="shared" si="2"/>
        <v>0</v>
      </c>
      <c r="F34" s="227">
        <f t="shared" si="2"/>
        <v>0</v>
      </c>
      <c r="G34" s="227">
        <f t="shared" si="2"/>
        <v>0</v>
      </c>
      <c r="H34" s="227">
        <f t="shared" si="2"/>
        <v>0</v>
      </c>
      <c r="I34" s="173">
        <f t="shared" si="1"/>
        <v>0</v>
      </c>
    </row>
    <row r="35" ht="20.1" customHeight="1" spans="1:9">
      <c r="A35" s="228" t="s">
        <v>188</v>
      </c>
      <c r="B35" s="226">
        <f>表二!C252</f>
        <v>0</v>
      </c>
      <c r="C35" s="229">
        <f t="shared" ref="C35:C39" si="3">B35</f>
        <v>0</v>
      </c>
      <c r="D35" s="229"/>
      <c r="E35" s="229"/>
      <c r="F35" s="229"/>
      <c r="G35" s="229"/>
      <c r="H35" s="229"/>
      <c r="I35" s="173">
        <f t="shared" si="1"/>
        <v>0</v>
      </c>
    </row>
    <row r="36" ht="20.1" customHeight="1" spans="1:9">
      <c r="A36" s="228" t="s">
        <v>189</v>
      </c>
      <c r="B36" s="226">
        <f>表二!C253</f>
        <v>0</v>
      </c>
      <c r="C36" s="229">
        <f t="shared" si="3"/>
        <v>0</v>
      </c>
      <c r="D36" s="229"/>
      <c r="E36" s="229"/>
      <c r="F36" s="229"/>
      <c r="G36" s="229"/>
      <c r="H36" s="229"/>
      <c r="I36" s="173">
        <f t="shared" si="1"/>
        <v>0</v>
      </c>
    </row>
    <row r="37" ht="20.1" customHeight="1" spans="1:9">
      <c r="A37" s="225" t="s">
        <v>190</v>
      </c>
      <c r="B37" s="226">
        <f>表二!C254</f>
        <v>419</v>
      </c>
      <c r="C37" s="227">
        <f>SUM(C38:C39)</f>
        <v>419</v>
      </c>
      <c r="D37" s="227">
        <f t="shared" ref="D37:H37" si="4">SUM(D38:D39)</f>
        <v>0</v>
      </c>
      <c r="E37" s="227">
        <f t="shared" si="4"/>
        <v>0</v>
      </c>
      <c r="F37" s="227">
        <f t="shared" si="4"/>
        <v>0</v>
      </c>
      <c r="G37" s="227">
        <f t="shared" si="4"/>
        <v>0</v>
      </c>
      <c r="H37" s="227">
        <f t="shared" si="4"/>
        <v>0</v>
      </c>
      <c r="I37" s="173">
        <f t="shared" si="1"/>
        <v>0</v>
      </c>
    </row>
    <row r="38" ht="20.1" customHeight="1" spans="1:9">
      <c r="A38" s="230" t="s">
        <v>191</v>
      </c>
      <c r="B38" s="226">
        <f>表二!C255</f>
        <v>414</v>
      </c>
      <c r="C38" s="229">
        <v>414</v>
      </c>
      <c r="D38" s="229"/>
      <c r="E38" s="229"/>
      <c r="F38" s="229"/>
      <c r="G38" s="229"/>
      <c r="H38" s="229"/>
      <c r="I38" s="173">
        <f t="shared" si="1"/>
        <v>0</v>
      </c>
    </row>
    <row r="39" ht="20.1" customHeight="1" spans="1:9">
      <c r="A39" s="230" t="s">
        <v>201</v>
      </c>
      <c r="B39" s="226">
        <f>表二!C265</f>
        <v>5</v>
      </c>
      <c r="C39" s="229">
        <v>5</v>
      </c>
      <c r="D39" s="229"/>
      <c r="E39" s="229"/>
      <c r="F39" s="229"/>
      <c r="G39" s="229"/>
      <c r="H39" s="229"/>
      <c r="I39" s="173">
        <f t="shared" si="1"/>
        <v>0</v>
      </c>
    </row>
    <row r="40" ht="20.1" customHeight="1" spans="1:9">
      <c r="A40" s="225" t="s">
        <v>202</v>
      </c>
      <c r="B40" s="226">
        <f>表二!C266</f>
        <v>14607</v>
      </c>
      <c r="C40" s="227">
        <f>SUM(C41:C51)</f>
        <v>14607</v>
      </c>
      <c r="D40" s="227">
        <f t="shared" ref="D40:H40" si="5">SUM(D41:D51)</f>
        <v>0</v>
      </c>
      <c r="E40" s="227">
        <f t="shared" si="5"/>
        <v>0</v>
      </c>
      <c r="F40" s="227">
        <f t="shared" si="5"/>
        <v>0</v>
      </c>
      <c r="G40" s="227">
        <f t="shared" si="5"/>
        <v>0</v>
      </c>
      <c r="H40" s="227">
        <f t="shared" si="5"/>
        <v>0</v>
      </c>
      <c r="I40" s="173">
        <f t="shared" si="1"/>
        <v>0</v>
      </c>
    </row>
    <row r="41" ht="20.1" customHeight="1" spans="1:9">
      <c r="A41" s="228" t="s">
        <v>203</v>
      </c>
      <c r="B41" s="226">
        <f>表二!C267</f>
        <v>90</v>
      </c>
      <c r="C41" s="229">
        <v>90</v>
      </c>
      <c r="D41" s="229"/>
      <c r="E41" s="229"/>
      <c r="F41" s="229"/>
      <c r="G41" s="229"/>
      <c r="H41" s="229"/>
      <c r="I41" s="173">
        <f t="shared" si="1"/>
        <v>0</v>
      </c>
    </row>
    <row r="42" ht="20.1" customHeight="1" spans="1:9">
      <c r="A42" s="230" t="s">
        <v>206</v>
      </c>
      <c r="B42" s="226">
        <f>表二!C270</f>
        <v>12234</v>
      </c>
      <c r="C42" s="229">
        <v>12234</v>
      </c>
      <c r="D42" s="229"/>
      <c r="E42" s="166"/>
      <c r="F42" s="166"/>
      <c r="G42" s="166"/>
      <c r="H42" s="166"/>
      <c r="I42" s="173">
        <f t="shared" si="1"/>
        <v>0</v>
      </c>
    </row>
    <row r="43" ht="20.1" customHeight="1" spans="1:9">
      <c r="A43" s="228" t="s">
        <v>210</v>
      </c>
      <c r="B43" s="226">
        <f>表二!C279</f>
        <v>0</v>
      </c>
      <c r="C43" s="229">
        <f t="shared" ref="C41:C51" si="6">B43</f>
        <v>0</v>
      </c>
      <c r="D43" s="229"/>
      <c r="E43" s="166"/>
      <c r="F43" s="166"/>
      <c r="G43" s="166"/>
      <c r="H43" s="166"/>
      <c r="I43" s="173">
        <f t="shared" si="1"/>
        <v>0</v>
      </c>
    </row>
    <row r="44" ht="20.1" customHeight="1" spans="1:9">
      <c r="A44" s="228" t="s">
        <v>213</v>
      </c>
      <c r="B44" s="226">
        <f>表二!C286</f>
        <v>488</v>
      </c>
      <c r="C44" s="229">
        <v>488</v>
      </c>
      <c r="D44" s="229"/>
      <c r="E44" s="166"/>
      <c r="F44" s="166"/>
      <c r="G44" s="166"/>
      <c r="H44" s="166"/>
      <c r="I44" s="173">
        <f t="shared" si="1"/>
        <v>0</v>
      </c>
    </row>
    <row r="45" ht="20.1" customHeight="1" spans="1:9">
      <c r="A45" s="231" t="s">
        <v>217</v>
      </c>
      <c r="B45" s="226">
        <f>表二!C294</f>
        <v>577</v>
      </c>
      <c r="C45" s="229">
        <v>577</v>
      </c>
      <c r="D45" s="229"/>
      <c r="E45" s="166"/>
      <c r="F45" s="166"/>
      <c r="G45" s="166"/>
      <c r="H45" s="166"/>
      <c r="I45" s="173">
        <f t="shared" si="1"/>
        <v>0</v>
      </c>
    </row>
    <row r="46" ht="20.1" customHeight="1" spans="1:9">
      <c r="A46" s="228" t="s">
        <v>222</v>
      </c>
      <c r="B46" s="226">
        <f>表二!C303</f>
        <v>1049</v>
      </c>
      <c r="C46" s="229">
        <v>1049</v>
      </c>
      <c r="D46" s="229"/>
      <c r="E46" s="166"/>
      <c r="F46" s="166"/>
      <c r="G46" s="166"/>
      <c r="H46" s="166"/>
      <c r="I46" s="173">
        <f t="shared" si="1"/>
        <v>0</v>
      </c>
    </row>
    <row r="47" ht="20.1" customHeight="1" spans="1:9">
      <c r="A47" s="228" t="s">
        <v>233</v>
      </c>
      <c r="B47" s="226">
        <f>表二!C319</f>
        <v>0</v>
      </c>
      <c r="C47" s="229">
        <f t="shared" si="6"/>
        <v>0</v>
      </c>
      <c r="D47" s="229"/>
      <c r="E47" s="166"/>
      <c r="F47" s="166"/>
      <c r="G47" s="166"/>
      <c r="H47" s="166"/>
      <c r="I47" s="173">
        <f t="shared" si="1"/>
        <v>0</v>
      </c>
    </row>
    <row r="48" ht="20.1" customHeight="1" spans="1:9">
      <c r="A48" s="230" t="s">
        <v>238</v>
      </c>
      <c r="B48" s="226">
        <f>表二!C329</f>
        <v>0</v>
      </c>
      <c r="C48" s="229">
        <f t="shared" si="6"/>
        <v>0</v>
      </c>
      <c r="D48" s="229"/>
      <c r="E48" s="166"/>
      <c r="F48" s="166"/>
      <c r="G48" s="166"/>
      <c r="H48" s="166"/>
      <c r="I48" s="173">
        <f t="shared" si="1"/>
        <v>0</v>
      </c>
    </row>
    <row r="49" ht="20.1" customHeight="1" spans="1:9">
      <c r="A49" s="231" t="s">
        <v>243</v>
      </c>
      <c r="B49" s="226">
        <f>表二!C339</f>
        <v>0</v>
      </c>
      <c r="C49" s="229">
        <f t="shared" si="6"/>
        <v>0</v>
      </c>
      <c r="D49" s="229"/>
      <c r="E49" s="166"/>
      <c r="F49" s="166"/>
      <c r="G49" s="166"/>
      <c r="H49" s="166"/>
      <c r="I49" s="173">
        <f t="shared" si="1"/>
        <v>0</v>
      </c>
    </row>
    <row r="50" ht="20.1" customHeight="1" spans="1:9">
      <c r="A50" s="228" t="s">
        <v>247</v>
      </c>
      <c r="B50" s="226">
        <f>表二!C347</f>
        <v>0</v>
      </c>
      <c r="C50" s="229">
        <f t="shared" si="6"/>
        <v>0</v>
      </c>
      <c r="D50" s="229"/>
      <c r="E50" s="166"/>
      <c r="F50" s="166"/>
      <c r="G50" s="166"/>
      <c r="H50" s="166"/>
      <c r="I50" s="173">
        <f t="shared" si="1"/>
        <v>0</v>
      </c>
    </row>
    <row r="51" ht="20.1" customHeight="1" spans="1:9">
      <c r="A51" s="228" t="s">
        <v>250</v>
      </c>
      <c r="B51" s="226">
        <f>表二!C353</f>
        <v>169</v>
      </c>
      <c r="C51" s="229">
        <v>169</v>
      </c>
      <c r="D51" s="229"/>
      <c r="E51" s="166"/>
      <c r="F51" s="166"/>
      <c r="G51" s="166"/>
      <c r="H51" s="166"/>
      <c r="I51" s="173">
        <f t="shared" si="1"/>
        <v>0</v>
      </c>
    </row>
    <row r="52" ht="19.5" customHeight="1" spans="1:9">
      <c r="A52" s="225" t="s">
        <v>252</v>
      </c>
      <c r="B52" s="226">
        <f>表二!C355</f>
        <v>89220</v>
      </c>
      <c r="C52" s="173">
        <f>SUM(C53:C62)</f>
        <v>89220</v>
      </c>
      <c r="D52" s="173">
        <f t="shared" ref="D52:H52" si="7">SUM(D53:D62)</f>
        <v>0</v>
      </c>
      <c r="E52" s="173">
        <f t="shared" si="7"/>
        <v>0</v>
      </c>
      <c r="F52" s="173">
        <f t="shared" si="7"/>
        <v>0</v>
      </c>
      <c r="G52" s="173">
        <f t="shared" si="7"/>
        <v>0</v>
      </c>
      <c r="H52" s="173">
        <f t="shared" si="7"/>
        <v>0</v>
      </c>
      <c r="I52" s="173">
        <f t="shared" si="1"/>
        <v>0</v>
      </c>
    </row>
    <row r="53" ht="20.1" customHeight="1" spans="1:9">
      <c r="A53" s="230" t="s">
        <v>253</v>
      </c>
      <c r="B53" s="226">
        <f>表二!C356</f>
        <v>38109</v>
      </c>
      <c r="C53" s="229">
        <f t="shared" ref="C53:C62" si="8">B53</f>
        <v>38109</v>
      </c>
      <c r="D53" s="229"/>
      <c r="E53" s="166"/>
      <c r="F53" s="166"/>
      <c r="G53" s="166"/>
      <c r="H53" s="166"/>
      <c r="I53" s="173">
        <f t="shared" si="1"/>
        <v>0</v>
      </c>
    </row>
    <row r="54" ht="20.1" customHeight="1" spans="1:9">
      <c r="A54" s="228" t="s">
        <v>255</v>
      </c>
      <c r="B54" s="226">
        <f>表二!C361</f>
        <v>44034</v>
      </c>
      <c r="C54" s="229">
        <f t="shared" si="8"/>
        <v>44034</v>
      </c>
      <c r="D54" s="229"/>
      <c r="E54" s="166"/>
      <c r="F54" s="166"/>
      <c r="G54" s="166"/>
      <c r="H54" s="166"/>
      <c r="I54" s="173">
        <f t="shared" si="1"/>
        <v>0</v>
      </c>
    </row>
    <row r="55" ht="20.1" customHeight="1" spans="1:9">
      <c r="A55" s="228" t="s">
        <v>264</v>
      </c>
      <c r="B55" s="226">
        <f>表二!C370</f>
        <v>3465</v>
      </c>
      <c r="C55" s="229">
        <f t="shared" si="8"/>
        <v>3465</v>
      </c>
      <c r="D55" s="229"/>
      <c r="E55" s="166"/>
      <c r="F55" s="166"/>
      <c r="G55" s="166"/>
      <c r="H55" s="166"/>
      <c r="I55" s="173">
        <f t="shared" si="1"/>
        <v>0</v>
      </c>
    </row>
    <row r="56" ht="20.1" customHeight="1" spans="1:9">
      <c r="A56" s="231" t="s">
        <v>271</v>
      </c>
      <c r="B56" s="226">
        <f>表二!C377</f>
        <v>5</v>
      </c>
      <c r="C56" s="229">
        <f t="shared" si="8"/>
        <v>5</v>
      </c>
      <c r="D56" s="229"/>
      <c r="E56" s="166"/>
      <c r="F56" s="166"/>
      <c r="G56" s="166"/>
      <c r="H56" s="166"/>
      <c r="I56" s="173">
        <f t="shared" si="1"/>
        <v>0</v>
      </c>
    </row>
    <row r="57" ht="20.1" customHeight="1" spans="1:9">
      <c r="A57" s="230" t="s">
        <v>277</v>
      </c>
      <c r="B57" s="226">
        <f>表二!C383</f>
        <v>0</v>
      </c>
      <c r="C57" s="229">
        <f t="shared" si="8"/>
        <v>0</v>
      </c>
      <c r="D57" s="229"/>
      <c r="E57" s="166"/>
      <c r="F57" s="166"/>
      <c r="G57" s="166"/>
      <c r="H57" s="166"/>
      <c r="I57" s="173">
        <f t="shared" si="1"/>
        <v>0</v>
      </c>
    </row>
    <row r="58" ht="20.1" customHeight="1" spans="1:9">
      <c r="A58" s="230" t="s">
        <v>281</v>
      </c>
      <c r="B58" s="226">
        <f>表二!C387</f>
        <v>0</v>
      </c>
      <c r="C58" s="229">
        <f t="shared" si="8"/>
        <v>0</v>
      </c>
      <c r="D58" s="229"/>
      <c r="E58" s="166"/>
      <c r="F58" s="166"/>
      <c r="G58" s="166"/>
      <c r="H58" s="166"/>
      <c r="I58" s="173">
        <f t="shared" si="1"/>
        <v>0</v>
      </c>
    </row>
    <row r="59" ht="20.1" customHeight="1" spans="1:9">
      <c r="A59" s="228" t="s">
        <v>285</v>
      </c>
      <c r="B59" s="226">
        <f>表二!C391</f>
        <v>18</v>
      </c>
      <c r="C59" s="229">
        <f t="shared" si="8"/>
        <v>18</v>
      </c>
      <c r="D59" s="229"/>
      <c r="E59" s="166"/>
      <c r="F59" s="166"/>
      <c r="G59" s="166"/>
      <c r="H59" s="166"/>
      <c r="I59" s="173">
        <f t="shared" si="1"/>
        <v>0</v>
      </c>
    </row>
    <row r="60" ht="20.1" customHeight="1" spans="1:9">
      <c r="A60" s="230" t="s">
        <v>289</v>
      </c>
      <c r="B60" s="226">
        <f>表二!C395</f>
        <v>320</v>
      </c>
      <c r="C60" s="229">
        <f t="shared" si="8"/>
        <v>320</v>
      </c>
      <c r="D60" s="229"/>
      <c r="E60" s="166"/>
      <c r="F60" s="166"/>
      <c r="G60" s="166"/>
      <c r="H60" s="166"/>
      <c r="I60" s="173">
        <f t="shared" si="1"/>
        <v>0</v>
      </c>
    </row>
    <row r="61" ht="20.1" customHeight="1" spans="1:9">
      <c r="A61" s="228" t="s">
        <v>295</v>
      </c>
      <c r="B61" s="226">
        <f>表二!C401</f>
        <v>1082</v>
      </c>
      <c r="C61" s="229">
        <f t="shared" si="8"/>
        <v>1082</v>
      </c>
      <c r="D61" s="229"/>
      <c r="E61" s="166"/>
      <c r="F61" s="166"/>
      <c r="G61" s="166"/>
      <c r="H61" s="166"/>
      <c r="I61" s="173">
        <f t="shared" si="1"/>
        <v>0</v>
      </c>
    </row>
    <row r="62" ht="20.1" customHeight="1" spans="1:9">
      <c r="A62" s="228" t="s">
        <v>302</v>
      </c>
      <c r="B62" s="226">
        <f>表二!C408</f>
        <v>2187</v>
      </c>
      <c r="C62" s="229">
        <f t="shared" si="8"/>
        <v>2187</v>
      </c>
      <c r="D62" s="229"/>
      <c r="E62" s="166"/>
      <c r="F62" s="166"/>
      <c r="G62" s="166"/>
      <c r="H62" s="166"/>
      <c r="I62" s="173">
        <f t="shared" si="1"/>
        <v>0</v>
      </c>
    </row>
    <row r="63" ht="20.1" customHeight="1" spans="1:9">
      <c r="A63" s="225" t="s">
        <v>303</v>
      </c>
      <c r="B63" s="226">
        <f>表二!C409</f>
        <v>7585</v>
      </c>
      <c r="C63" s="173">
        <f>SUM(C64:C73)</f>
        <v>7585</v>
      </c>
      <c r="D63" s="173">
        <f t="shared" ref="D63:H63" si="9">SUM(D64:D73)</f>
        <v>0</v>
      </c>
      <c r="E63" s="173">
        <f t="shared" si="9"/>
        <v>0</v>
      </c>
      <c r="F63" s="173">
        <f t="shared" si="9"/>
        <v>0</v>
      </c>
      <c r="G63" s="173">
        <f t="shared" si="9"/>
        <v>0</v>
      </c>
      <c r="H63" s="173">
        <f t="shared" si="9"/>
        <v>0</v>
      </c>
      <c r="I63" s="173">
        <f t="shared" si="1"/>
        <v>0</v>
      </c>
    </row>
    <row r="64" ht="20.1" customHeight="1" spans="1:9">
      <c r="A64" s="230" t="s">
        <v>304</v>
      </c>
      <c r="B64" s="226">
        <f>表二!C410</f>
        <v>1408</v>
      </c>
      <c r="C64" s="229">
        <f t="shared" ref="C64:C73" si="10">B64</f>
        <v>1408</v>
      </c>
      <c r="D64" s="229"/>
      <c r="E64" s="166"/>
      <c r="F64" s="166"/>
      <c r="G64" s="166"/>
      <c r="H64" s="166"/>
      <c r="I64" s="173">
        <f t="shared" si="1"/>
        <v>0</v>
      </c>
    </row>
    <row r="65" ht="20.1" customHeight="1" spans="1:9">
      <c r="A65" s="228" t="s">
        <v>306</v>
      </c>
      <c r="B65" s="226">
        <f>表二!C415</f>
        <v>2013</v>
      </c>
      <c r="C65" s="229">
        <f t="shared" si="10"/>
        <v>2013</v>
      </c>
      <c r="D65" s="229"/>
      <c r="E65" s="166"/>
      <c r="F65" s="166"/>
      <c r="G65" s="166"/>
      <c r="H65" s="166"/>
      <c r="I65" s="173">
        <f t="shared" si="1"/>
        <v>0</v>
      </c>
    </row>
    <row r="66" ht="20.1" customHeight="1" spans="1:9">
      <c r="A66" s="230" t="s">
        <v>315</v>
      </c>
      <c r="B66" s="226">
        <f>表二!C424</f>
        <v>217</v>
      </c>
      <c r="C66" s="229">
        <f t="shared" si="10"/>
        <v>217</v>
      </c>
      <c r="D66" s="229"/>
      <c r="E66" s="166"/>
      <c r="F66" s="166"/>
      <c r="G66" s="166"/>
      <c r="H66" s="166"/>
      <c r="I66" s="173">
        <f t="shared" si="1"/>
        <v>0</v>
      </c>
    </row>
    <row r="67" ht="20.1" customHeight="1" spans="1:9">
      <c r="A67" s="230" t="s">
        <v>320</v>
      </c>
      <c r="B67" s="226">
        <f>表二!C430</f>
        <v>1932</v>
      </c>
      <c r="C67" s="229">
        <f t="shared" si="10"/>
        <v>1932</v>
      </c>
      <c r="D67" s="229"/>
      <c r="E67" s="166"/>
      <c r="F67" s="166"/>
      <c r="G67" s="166"/>
      <c r="H67" s="166"/>
      <c r="I67" s="173">
        <f t="shared" si="1"/>
        <v>0</v>
      </c>
    </row>
    <row r="68" ht="20.1" customHeight="1" spans="1:9">
      <c r="A68" s="230" t="s">
        <v>325</v>
      </c>
      <c r="B68" s="226">
        <f>表二!C436</f>
        <v>0</v>
      </c>
      <c r="C68" s="229">
        <f t="shared" si="10"/>
        <v>0</v>
      </c>
      <c r="D68" s="229"/>
      <c r="E68" s="166"/>
      <c r="F68" s="166"/>
      <c r="G68" s="166"/>
      <c r="H68" s="166"/>
      <c r="I68" s="173">
        <f t="shared" si="1"/>
        <v>0</v>
      </c>
    </row>
    <row r="69" ht="20.1" customHeight="1" spans="1:9">
      <c r="A69" s="230" t="s">
        <v>329</v>
      </c>
      <c r="B69" s="226">
        <f>表二!C441</f>
        <v>0</v>
      </c>
      <c r="C69" s="229">
        <f t="shared" si="10"/>
        <v>0</v>
      </c>
      <c r="D69" s="229"/>
      <c r="E69" s="166"/>
      <c r="F69" s="166"/>
      <c r="G69" s="166"/>
      <c r="H69" s="166"/>
      <c r="I69" s="173">
        <f t="shared" si="1"/>
        <v>0</v>
      </c>
    </row>
    <row r="70" ht="20.1" customHeight="1" spans="1:9">
      <c r="A70" s="228" t="s">
        <v>334</v>
      </c>
      <c r="B70" s="226">
        <f>表二!C446</f>
        <v>1074</v>
      </c>
      <c r="C70" s="229">
        <f t="shared" si="10"/>
        <v>1074</v>
      </c>
      <c r="D70" s="229"/>
      <c r="E70" s="166"/>
      <c r="F70" s="166"/>
      <c r="G70" s="166"/>
      <c r="H70" s="166"/>
      <c r="I70" s="173">
        <f t="shared" si="1"/>
        <v>0</v>
      </c>
    </row>
    <row r="71" ht="20.1" customHeight="1" spans="1:9">
      <c r="A71" s="228" t="s">
        <v>340</v>
      </c>
      <c r="B71" s="226">
        <f>表二!C453</f>
        <v>0</v>
      </c>
      <c r="C71" s="229">
        <f t="shared" si="10"/>
        <v>0</v>
      </c>
      <c r="D71" s="229"/>
      <c r="E71" s="166"/>
      <c r="F71" s="166"/>
      <c r="G71" s="166"/>
      <c r="H71" s="166"/>
      <c r="I71" s="173">
        <f t="shared" ref="I71:I134" si="11">IF(B71=SUM(C71:H71),0,"散总不符")</f>
        <v>0</v>
      </c>
    </row>
    <row r="72" ht="20.1" customHeight="1" spans="1:9">
      <c r="A72" s="231" t="s">
        <v>344</v>
      </c>
      <c r="B72" s="226">
        <f>表二!C457</f>
        <v>0</v>
      </c>
      <c r="C72" s="229">
        <f t="shared" si="10"/>
        <v>0</v>
      </c>
      <c r="D72" s="229"/>
      <c r="E72" s="166"/>
      <c r="F72" s="166"/>
      <c r="G72" s="166"/>
      <c r="H72" s="166"/>
      <c r="I72" s="173">
        <f t="shared" si="11"/>
        <v>0</v>
      </c>
    </row>
    <row r="73" ht="20.1" customHeight="1" spans="1:9">
      <c r="A73" s="228" t="s">
        <v>347</v>
      </c>
      <c r="B73" s="226">
        <f>表二!C460</f>
        <v>941</v>
      </c>
      <c r="C73" s="229">
        <f t="shared" si="10"/>
        <v>941</v>
      </c>
      <c r="D73" s="229"/>
      <c r="E73" s="166"/>
      <c r="F73" s="166"/>
      <c r="G73" s="166"/>
      <c r="H73" s="166"/>
      <c r="I73" s="173">
        <f t="shared" si="11"/>
        <v>0</v>
      </c>
    </row>
    <row r="74" s="222" customFormat="1" ht="20.1" customHeight="1" spans="1:9">
      <c r="A74" s="225" t="s">
        <v>352</v>
      </c>
      <c r="B74" s="226">
        <f>表二!C465</f>
        <v>13153</v>
      </c>
      <c r="C74" s="173">
        <f>SUM(C75:C80)</f>
        <v>13153</v>
      </c>
      <c r="D74" s="173">
        <f t="shared" ref="D74:H74" si="12">SUM(D75:D80)</f>
        <v>0</v>
      </c>
      <c r="E74" s="173">
        <f t="shared" si="12"/>
        <v>0</v>
      </c>
      <c r="F74" s="173">
        <f t="shared" si="12"/>
        <v>0</v>
      </c>
      <c r="G74" s="173">
        <f t="shared" si="12"/>
        <v>0</v>
      </c>
      <c r="H74" s="173">
        <f t="shared" si="12"/>
        <v>0</v>
      </c>
      <c r="I74" s="173">
        <f t="shared" si="11"/>
        <v>0</v>
      </c>
    </row>
    <row r="75" ht="20.1" customHeight="1" spans="1:9">
      <c r="A75" s="234" t="s">
        <v>353</v>
      </c>
      <c r="B75" s="226">
        <f>表二!C466</f>
        <v>3657</v>
      </c>
      <c r="C75" s="229">
        <f t="shared" ref="C75:C80" si="13">B75</f>
        <v>3657</v>
      </c>
      <c r="D75" s="229"/>
      <c r="E75" s="166"/>
      <c r="F75" s="166"/>
      <c r="G75" s="166"/>
      <c r="H75" s="166"/>
      <c r="I75" s="173">
        <f t="shared" si="11"/>
        <v>0</v>
      </c>
    </row>
    <row r="76" ht="20.1" customHeight="1" spans="1:9">
      <c r="A76" s="234" t="s">
        <v>366</v>
      </c>
      <c r="B76" s="226">
        <f>表二!C482</f>
        <v>4807</v>
      </c>
      <c r="C76" s="229">
        <f t="shared" si="13"/>
        <v>4807</v>
      </c>
      <c r="D76" s="229"/>
      <c r="E76" s="166"/>
      <c r="F76" s="166"/>
      <c r="G76" s="166"/>
      <c r="H76" s="166"/>
      <c r="I76" s="173">
        <f t="shared" si="11"/>
        <v>0</v>
      </c>
    </row>
    <row r="77" ht="20.1" customHeight="1" spans="1:9">
      <c r="A77" s="234" t="s">
        <v>371</v>
      </c>
      <c r="B77" s="226">
        <f>表二!C490</f>
        <v>2319</v>
      </c>
      <c r="C77" s="229">
        <f t="shared" si="13"/>
        <v>2319</v>
      </c>
      <c r="D77" s="229"/>
      <c r="E77" s="166"/>
      <c r="F77" s="166"/>
      <c r="G77" s="166"/>
      <c r="H77" s="166"/>
      <c r="I77" s="173">
        <f t="shared" si="11"/>
        <v>0</v>
      </c>
    </row>
    <row r="78" ht="20.1" customHeight="1" spans="1:9">
      <c r="A78" s="234" t="s">
        <v>379</v>
      </c>
      <c r="B78" s="226">
        <f>表二!C501</f>
        <v>1570</v>
      </c>
      <c r="C78" s="229">
        <f t="shared" si="13"/>
        <v>1570</v>
      </c>
      <c r="D78" s="229"/>
      <c r="E78" s="166"/>
      <c r="F78" s="166"/>
      <c r="G78" s="166"/>
      <c r="H78" s="166"/>
      <c r="I78" s="173">
        <f t="shared" si="11"/>
        <v>0</v>
      </c>
    </row>
    <row r="79" ht="20.1" customHeight="1" spans="1:9">
      <c r="A79" s="235" t="s">
        <v>386</v>
      </c>
      <c r="B79" s="226">
        <f>表二!C510</f>
        <v>76</v>
      </c>
      <c r="C79" s="229">
        <f t="shared" si="13"/>
        <v>76</v>
      </c>
      <c r="D79" s="229"/>
      <c r="E79" s="166"/>
      <c r="F79" s="166"/>
      <c r="G79" s="166"/>
      <c r="H79" s="166"/>
      <c r="I79" s="173">
        <f t="shared" si="11"/>
        <v>0</v>
      </c>
    </row>
    <row r="80" ht="20.1" customHeight="1" spans="1:9">
      <c r="A80" s="234" t="s">
        <v>390</v>
      </c>
      <c r="B80" s="226">
        <f>表二!C517</f>
        <v>724</v>
      </c>
      <c r="C80" s="229">
        <f t="shared" si="13"/>
        <v>724</v>
      </c>
      <c r="D80" s="229"/>
      <c r="E80" s="166"/>
      <c r="F80" s="166"/>
      <c r="G80" s="166"/>
      <c r="H80" s="166"/>
      <c r="I80" s="173">
        <f t="shared" si="11"/>
        <v>0</v>
      </c>
    </row>
    <row r="81" s="222" customFormat="1" ht="20.1" customHeight="1" spans="1:9">
      <c r="A81" s="225" t="s">
        <v>394</v>
      </c>
      <c r="B81" s="226">
        <f>表二!C521</f>
        <v>91820</v>
      </c>
      <c r="C81" s="173">
        <f>SUM(C82:C101)</f>
        <v>91820</v>
      </c>
      <c r="D81" s="173">
        <f t="shared" ref="D81:H81" si="14">SUM(D82:D101)</f>
        <v>0</v>
      </c>
      <c r="E81" s="173">
        <f t="shared" si="14"/>
        <v>0</v>
      </c>
      <c r="F81" s="173">
        <f t="shared" si="14"/>
        <v>0</v>
      </c>
      <c r="G81" s="173">
        <f t="shared" si="14"/>
        <v>0</v>
      </c>
      <c r="H81" s="173">
        <f t="shared" si="14"/>
        <v>0</v>
      </c>
      <c r="I81" s="173">
        <f t="shared" si="11"/>
        <v>0</v>
      </c>
    </row>
    <row r="82" ht="20.1" customHeight="1" spans="1:9">
      <c r="A82" s="234" t="s">
        <v>395</v>
      </c>
      <c r="B82" s="226">
        <f>表二!C522</f>
        <v>2732</v>
      </c>
      <c r="C82" s="229">
        <f t="shared" ref="C82:C101" si="15">B82</f>
        <v>2732</v>
      </c>
      <c r="D82" s="229"/>
      <c r="E82" s="166"/>
      <c r="F82" s="166"/>
      <c r="G82" s="166"/>
      <c r="H82" s="166"/>
      <c r="I82" s="173">
        <f t="shared" si="11"/>
        <v>0</v>
      </c>
    </row>
    <row r="83" ht="20.1" customHeight="1" spans="1:9">
      <c r="A83" s="234" t="s">
        <v>405</v>
      </c>
      <c r="B83" s="226">
        <f>表二!C536</f>
        <v>1394</v>
      </c>
      <c r="C83" s="229">
        <f t="shared" si="15"/>
        <v>1394</v>
      </c>
      <c r="D83" s="229"/>
      <c r="E83" s="166"/>
      <c r="F83" s="166"/>
      <c r="G83" s="166"/>
      <c r="H83" s="166"/>
      <c r="I83" s="173">
        <f t="shared" si="11"/>
        <v>0</v>
      </c>
    </row>
    <row r="84" ht="20.1" customHeight="1" spans="1:9">
      <c r="A84" s="234" t="s">
        <v>410</v>
      </c>
      <c r="B84" s="226">
        <f>表二!C544</f>
        <v>0</v>
      </c>
      <c r="C84" s="229">
        <f t="shared" si="15"/>
        <v>0</v>
      </c>
      <c r="D84" s="229"/>
      <c r="E84" s="166"/>
      <c r="F84" s="166"/>
      <c r="G84" s="166"/>
      <c r="H84" s="166"/>
      <c r="I84" s="173">
        <f t="shared" si="11"/>
        <v>0</v>
      </c>
    </row>
    <row r="85" ht="20.1" customHeight="1" spans="1:9">
      <c r="A85" s="234" t="s">
        <v>412</v>
      </c>
      <c r="B85" s="226">
        <f>表二!C546</f>
        <v>9124</v>
      </c>
      <c r="C85" s="229">
        <f t="shared" si="15"/>
        <v>9124</v>
      </c>
      <c r="D85" s="229"/>
      <c r="E85" s="166"/>
      <c r="F85" s="166"/>
      <c r="G85" s="166"/>
      <c r="H85" s="166"/>
      <c r="I85" s="173">
        <f t="shared" si="11"/>
        <v>0</v>
      </c>
    </row>
    <row r="86" ht="20.1" customHeight="1" spans="1:9">
      <c r="A86" s="234" t="s">
        <v>421</v>
      </c>
      <c r="B86" s="226">
        <f>表二!C555</f>
        <v>0</v>
      </c>
      <c r="C86" s="229">
        <f t="shared" si="15"/>
        <v>0</v>
      </c>
      <c r="D86" s="229"/>
      <c r="E86" s="166"/>
      <c r="F86" s="166"/>
      <c r="G86" s="166"/>
      <c r="H86" s="166"/>
      <c r="I86" s="173">
        <f t="shared" si="11"/>
        <v>0</v>
      </c>
    </row>
    <row r="87" ht="20.1" customHeight="1" spans="1:9">
      <c r="A87" s="234" t="s">
        <v>425</v>
      </c>
      <c r="B87" s="226">
        <f>表二!C559</f>
        <v>2043</v>
      </c>
      <c r="C87" s="229">
        <f t="shared" si="15"/>
        <v>2043</v>
      </c>
      <c r="D87" s="229"/>
      <c r="E87" s="166"/>
      <c r="F87" s="166"/>
      <c r="G87" s="166"/>
      <c r="H87" s="166"/>
      <c r="I87" s="173">
        <f t="shared" si="11"/>
        <v>0</v>
      </c>
    </row>
    <row r="88" ht="20.1" customHeight="1" spans="1:9">
      <c r="A88" s="234" t="s">
        <v>435</v>
      </c>
      <c r="B88" s="226">
        <f>表二!C569</f>
        <v>8664</v>
      </c>
      <c r="C88" s="229">
        <f t="shared" si="15"/>
        <v>8664</v>
      </c>
      <c r="D88" s="229"/>
      <c r="E88" s="166"/>
      <c r="F88" s="166"/>
      <c r="G88" s="166"/>
      <c r="H88" s="166"/>
      <c r="I88" s="173">
        <f t="shared" si="11"/>
        <v>0</v>
      </c>
    </row>
    <row r="89" ht="20.1" customHeight="1" spans="1:9">
      <c r="A89" s="234" t="s">
        <v>443</v>
      </c>
      <c r="B89" s="226">
        <f>表二!C577</f>
        <v>481</v>
      </c>
      <c r="C89" s="229">
        <f t="shared" si="15"/>
        <v>481</v>
      </c>
      <c r="D89" s="229"/>
      <c r="E89" s="166"/>
      <c r="F89" s="166"/>
      <c r="G89" s="166"/>
      <c r="H89" s="166"/>
      <c r="I89" s="173">
        <f t="shared" si="11"/>
        <v>0</v>
      </c>
    </row>
    <row r="90" ht="20.1" customHeight="1" spans="1:9">
      <c r="A90" s="234" t="s">
        <v>450</v>
      </c>
      <c r="B90" s="226">
        <f>表二!C584</f>
        <v>336</v>
      </c>
      <c r="C90" s="229">
        <f t="shared" si="15"/>
        <v>336</v>
      </c>
      <c r="D90" s="229"/>
      <c r="E90" s="166"/>
      <c r="F90" s="166"/>
      <c r="G90" s="166"/>
      <c r="H90" s="166"/>
      <c r="I90" s="173">
        <f t="shared" si="11"/>
        <v>0</v>
      </c>
    </row>
    <row r="91" ht="20.1" customHeight="1" spans="1:9">
      <c r="A91" s="234" t="s">
        <v>457</v>
      </c>
      <c r="B91" s="226">
        <f>表二!C591</f>
        <v>1633</v>
      </c>
      <c r="C91" s="229">
        <f t="shared" si="15"/>
        <v>1633</v>
      </c>
      <c r="D91" s="229"/>
      <c r="E91" s="166"/>
      <c r="F91" s="166"/>
      <c r="G91" s="166"/>
      <c r="H91" s="166"/>
      <c r="I91" s="173">
        <f t="shared" si="11"/>
        <v>0</v>
      </c>
    </row>
    <row r="92" ht="20.1" customHeight="1" spans="1:9">
      <c r="A92" s="234" t="s">
        <v>463</v>
      </c>
      <c r="B92" s="226">
        <f>表二!C600</f>
        <v>0</v>
      </c>
      <c r="C92" s="229">
        <f t="shared" si="15"/>
        <v>0</v>
      </c>
      <c r="D92" s="229"/>
      <c r="E92" s="166"/>
      <c r="F92" s="166"/>
      <c r="G92" s="166"/>
      <c r="H92" s="166"/>
      <c r="I92" s="173">
        <f t="shared" si="11"/>
        <v>0</v>
      </c>
    </row>
    <row r="93" ht="20.1" customHeight="1" spans="1:9">
      <c r="A93" s="234" t="s">
        <v>465</v>
      </c>
      <c r="B93" s="226">
        <f>表二!C605</f>
        <v>7452</v>
      </c>
      <c r="C93" s="229">
        <f t="shared" si="15"/>
        <v>7452</v>
      </c>
      <c r="D93" s="229"/>
      <c r="E93" s="166"/>
      <c r="F93" s="166"/>
      <c r="G93" s="166"/>
      <c r="H93" s="166"/>
      <c r="I93" s="173">
        <f t="shared" si="11"/>
        <v>0</v>
      </c>
    </row>
    <row r="94" ht="20.1" customHeight="1" spans="1:9">
      <c r="A94" s="234" t="s">
        <v>468</v>
      </c>
      <c r="B94" s="226">
        <f>表二!C608</f>
        <v>5956</v>
      </c>
      <c r="C94" s="229">
        <f t="shared" si="15"/>
        <v>5956</v>
      </c>
      <c r="D94" s="229"/>
      <c r="E94" s="166"/>
      <c r="F94" s="166"/>
      <c r="G94" s="166"/>
      <c r="H94" s="166"/>
      <c r="I94" s="173">
        <f t="shared" si="11"/>
        <v>0</v>
      </c>
    </row>
    <row r="95" ht="20.1" customHeight="1" spans="1:9">
      <c r="A95" s="234" t="s">
        <v>471</v>
      </c>
      <c r="B95" s="226">
        <f>表二!C611</f>
        <v>907</v>
      </c>
      <c r="C95" s="229">
        <f t="shared" si="15"/>
        <v>907</v>
      </c>
      <c r="D95" s="229"/>
      <c r="E95" s="166"/>
      <c r="F95" s="166"/>
      <c r="G95" s="166"/>
      <c r="H95" s="166"/>
      <c r="I95" s="173">
        <f t="shared" si="11"/>
        <v>0</v>
      </c>
    </row>
    <row r="96" ht="20.1" customHeight="1" spans="1:9">
      <c r="A96" s="234" t="s">
        <v>474</v>
      </c>
      <c r="B96" s="226">
        <f>表二!C614</f>
        <v>0</v>
      </c>
      <c r="C96" s="229">
        <f t="shared" si="15"/>
        <v>0</v>
      </c>
      <c r="D96" s="229"/>
      <c r="E96" s="166"/>
      <c r="F96" s="166"/>
      <c r="G96" s="166"/>
      <c r="H96" s="166"/>
      <c r="I96" s="173">
        <f t="shared" si="11"/>
        <v>0</v>
      </c>
    </row>
    <row r="97" ht="20.1" customHeight="1" spans="1:9">
      <c r="A97" s="234" t="s">
        <v>477</v>
      </c>
      <c r="B97" s="226">
        <f>表二!C617</f>
        <v>30</v>
      </c>
      <c r="C97" s="229">
        <f t="shared" si="15"/>
        <v>30</v>
      </c>
      <c r="D97" s="229"/>
      <c r="E97" s="166"/>
      <c r="F97" s="166"/>
      <c r="G97" s="166"/>
      <c r="H97" s="166"/>
      <c r="I97" s="173">
        <f t="shared" si="11"/>
        <v>0</v>
      </c>
    </row>
    <row r="98" ht="20.1" customHeight="1" spans="1:9">
      <c r="A98" s="234" t="s">
        <v>480</v>
      </c>
      <c r="B98" s="226">
        <f>表二!C620</f>
        <v>48881</v>
      </c>
      <c r="C98" s="229">
        <f t="shared" si="15"/>
        <v>48881</v>
      </c>
      <c r="D98" s="229"/>
      <c r="E98" s="166"/>
      <c r="F98" s="166"/>
      <c r="G98" s="166"/>
      <c r="H98" s="166"/>
      <c r="I98" s="173">
        <f t="shared" si="11"/>
        <v>0</v>
      </c>
    </row>
    <row r="99" ht="20.1" customHeight="1" spans="1:9">
      <c r="A99" s="234" t="s">
        <v>484</v>
      </c>
      <c r="B99" s="226">
        <f>表二!C624</f>
        <v>1862</v>
      </c>
      <c r="C99" s="229">
        <f t="shared" si="15"/>
        <v>1862</v>
      </c>
      <c r="D99" s="229"/>
      <c r="E99" s="166"/>
      <c r="F99" s="166"/>
      <c r="G99" s="166"/>
      <c r="H99" s="166"/>
      <c r="I99" s="173">
        <f t="shared" si="11"/>
        <v>0</v>
      </c>
    </row>
    <row r="100" ht="20.1" customHeight="1" spans="1:9">
      <c r="A100" s="235" t="s">
        <v>489</v>
      </c>
      <c r="B100" s="226">
        <f>表二!C629</f>
        <v>0</v>
      </c>
      <c r="C100" s="229">
        <f t="shared" si="15"/>
        <v>0</v>
      </c>
      <c r="D100" s="229"/>
      <c r="E100" s="166"/>
      <c r="F100" s="166"/>
      <c r="G100" s="166"/>
      <c r="H100" s="166"/>
      <c r="I100" s="173">
        <f t="shared" si="11"/>
        <v>0</v>
      </c>
    </row>
    <row r="101" ht="20.1" customHeight="1" spans="1:9">
      <c r="A101" s="234" t="s">
        <v>493</v>
      </c>
      <c r="B101" s="226">
        <f>表二!C637</f>
        <v>325</v>
      </c>
      <c r="C101" s="229">
        <f t="shared" si="15"/>
        <v>325</v>
      </c>
      <c r="D101" s="229"/>
      <c r="E101" s="166"/>
      <c r="F101" s="166"/>
      <c r="G101" s="166"/>
      <c r="H101" s="166"/>
      <c r="I101" s="173">
        <f t="shared" si="11"/>
        <v>0</v>
      </c>
    </row>
    <row r="102" s="222" customFormat="1" ht="20.1" customHeight="1" spans="1:9">
      <c r="A102" s="225" t="s">
        <v>494</v>
      </c>
      <c r="B102" s="226">
        <f>表二!C638</f>
        <v>60378</v>
      </c>
      <c r="C102" s="173">
        <f>SUM(C103:C115)</f>
        <v>60378</v>
      </c>
      <c r="D102" s="173">
        <f t="shared" ref="D102:H102" si="16">SUM(D103:D115)</f>
        <v>0</v>
      </c>
      <c r="E102" s="173">
        <f t="shared" si="16"/>
        <v>0</v>
      </c>
      <c r="F102" s="173">
        <f t="shared" si="16"/>
        <v>0</v>
      </c>
      <c r="G102" s="173">
        <f t="shared" si="16"/>
        <v>0</v>
      </c>
      <c r="H102" s="173">
        <f t="shared" si="16"/>
        <v>0</v>
      </c>
      <c r="I102" s="173">
        <f t="shared" si="11"/>
        <v>0</v>
      </c>
    </row>
    <row r="103" ht="20.1" customHeight="1" spans="1:9">
      <c r="A103" s="234" t="s">
        <v>495</v>
      </c>
      <c r="B103" s="226">
        <f>表二!C639</f>
        <v>2803</v>
      </c>
      <c r="C103" s="229">
        <f t="shared" ref="C103:C115" si="17">B103</f>
        <v>2803</v>
      </c>
      <c r="D103" s="229"/>
      <c r="E103" s="166"/>
      <c r="F103" s="166"/>
      <c r="G103" s="166"/>
      <c r="H103" s="166"/>
      <c r="I103" s="173">
        <f t="shared" si="11"/>
        <v>0</v>
      </c>
    </row>
    <row r="104" ht="20.1" customHeight="1" spans="1:9">
      <c r="A104" s="234" t="s">
        <v>497</v>
      </c>
      <c r="B104" s="226">
        <f>表二!C644</f>
        <v>1746</v>
      </c>
      <c r="C104" s="229">
        <f t="shared" si="17"/>
        <v>1746</v>
      </c>
      <c r="D104" s="229"/>
      <c r="E104" s="166"/>
      <c r="F104" s="166"/>
      <c r="G104" s="166"/>
      <c r="H104" s="166"/>
      <c r="I104" s="173">
        <f t="shared" si="11"/>
        <v>0</v>
      </c>
    </row>
    <row r="105" ht="20.1" customHeight="1" spans="1:9">
      <c r="A105" s="234" t="s">
        <v>510</v>
      </c>
      <c r="B105" s="226">
        <f>表二!C657</f>
        <v>3973</v>
      </c>
      <c r="C105" s="229">
        <f t="shared" si="17"/>
        <v>3973</v>
      </c>
      <c r="D105" s="229"/>
      <c r="E105" s="166"/>
      <c r="F105" s="166"/>
      <c r="G105" s="166"/>
      <c r="H105" s="166"/>
      <c r="I105" s="173">
        <f t="shared" si="11"/>
        <v>0</v>
      </c>
    </row>
    <row r="106" ht="20.1" customHeight="1" spans="1:9">
      <c r="A106" s="234" t="s">
        <v>514</v>
      </c>
      <c r="B106" s="226">
        <f>表二!C661</f>
        <v>7192</v>
      </c>
      <c r="C106" s="229">
        <f t="shared" si="17"/>
        <v>7192</v>
      </c>
      <c r="D106" s="229"/>
      <c r="E106" s="166"/>
      <c r="F106" s="166"/>
      <c r="G106" s="166"/>
      <c r="H106" s="166"/>
      <c r="I106" s="173">
        <f t="shared" si="11"/>
        <v>0</v>
      </c>
    </row>
    <row r="107" ht="20.1" customHeight="1" spans="1:9">
      <c r="A107" s="234" t="s">
        <v>526</v>
      </c>
      <c r="B107" s="226">
        <f>表二!C673</f>
        <v>58</v>
      </c>
      <c r="C107" s="229">
        <f t="shared" si="17"/>
        <v>58</v>
      </c>
      <c r="D107" s="229"/>
      <c r="E107" s="166"/>
      <c r="F107" s="166"/>
      <c r="G107" s="166"/>
      <c r="H107" s="166"/>
      <c r="I107" s="173">
        <f t="shared" si="11"/>
        <v>0</v>
      </c>
    </row>
    <row r="108" ht="20.1" customHeight="1" spans="1:9">
      <c r="A108" s="234" t="s">
        <v>529</v>
      </c>
      <c r="B108" s="226">
        <f>表二!C676</f>
        <v>1918</v>
      </c>
      <c r="C108" s="229">
        <f t="shared" si="17"/>
        <v>1918</v>
      </c>
      <c r="D108" s="229"/>
      <c r="E108" s="166"/>
      <c r="F108" s="166"/>
      <c r="G108" s="166"/>
      <c r="H108" s="166"/>
      <c r="I108" s="173">
        <f t="shared" si="11"/>
        <v>0</v>
      </c>
    </row>
    <row r="109" ht="20.1" customHeight="1" spans="1:9">
      <c r="A109" s="234" t="s">
        <v>533</v>
      </c>
      <c r="B109" s="226">
        <f>表二!C680</f>
        <v>36</v>
      </c>
      <c r="C109" s="229">
        <f t="shared" si="17"/>
        <v>36</v>
      </c>
      <c r="D109" s="229"/>
      <c r="E109" s="166"/>
      <c r="F109" s="166"/>
      <c r="G109" s="166"/>
      <c r="H109" s="166"/>
      <c r="I109" s="173">
        <f t="shared" si="11"/>
        <v>0</v>
      </c>
    </row>
    <row r="110" ht="20.1" customHeight="1" spans="1:9">
      <c r="A110" s="234" t="s">
        <v>538</v>
      </c>
      <c r="B110" s="226">
        <f>表二!C685</f>
        <v>42201</v>
      </c>
      <c r="C110" s="229">
        <f t="shared" si="17"/>
        <v>42201</v>
      </c>
      <c r="D110" s="229"/>
      <c r="E110" s="166"/>
      <c r="F110" s="166"/>
      <c r="G110" s="166"/>
      <c r="H110" s="166"/>
      <c r="I110" s="173">
        <f t="shared" si="11"/>
        <v>0</v>
      </c>
    </row>
    <row r="111" ht="20.1" customHeight="1" spans="1:9">
      <c r="A111" s="234" t="s">
        <v>542</v>
      </c>
      <c r="B111" s="226">
        <f>表二!C689</f>
        <v>9</v>
      </c>
      <c r="C111" s="229">
        <f t="shared" si="17"/>
        <v>9</v>
      </c>
      <c r="D111" s="229"/>
      <c r="E111" s="166"/>
      <c r="F111" s="166"/>
      <c r="G111" s="166"/>
      <c r="H111" s="166"/>
      <c r="I111" s="173">
        <f t="shared" si="11"/>
        <v>0</v>
      </c>
    </row>
    <row r="112" ht="20.1" customHeight="1" spans="1:9">
      <c r="A112" s="234" t="s">
        <v>546</v>
      </c>
      <c r="B112" s="226">
        <f>表二!C693</f>
        <v>276</v>
      </c>
      <c r="C112" s="229">
        <f t="shared" si="17"/>
        <v>276</v>
      </c>
      <c r="D112" s="229"/>
      <c r="E112" s="166"/>
      <c r="F112" s="166"/>
      <c r="G112" s="166"/>
      <c r="H112" s="166"/>
      <c r="I112" s="173">
        <f t="shared" si="11"/>
        <v>0</v>
      </c>
    </row>
    <row r="113" ht="20.1" customHeight="1" spans="1:9">
      <c r="A113" s="234" t="s">
        <v>1190</v>
      </c>
      <c r="B113" s="226">
        <f>表二!C696</f>
        <v>0</v>
      </c>
      <c r="C113" s="229">
        <f t="shared" si="17"/>
        <v>0</v>
      </c>
      <c r="D113" s="229"/>
      <c r="E113" s="166"/>
      <c r="F113" s="166"/>
      <c r="G113" s="166"/>
      <c r="H113" s="166"/>
      <c r="I113" s="173">
        <f t="shared" si="11"/>
        <v>0</v>
      </c>
    </row>
    <row r="114" ht="20.1" customHeight="1" spans="1:9">
      <c r="A114" s="235" t="s">
        <v>1191</v>
      </c>
      <c r="B114" s="226">
        <f>表二!C705</f>
        <v>0</v>
      </c>
      <c r="C114" s="229">
        <f t="shared" si="17"/>
        <v>0</v>
      </c>
      <c r="D114" s="229"/>
      <c r="E114" s="166"/>
      <c r="F114" s="166"/>
      <c r="G114" s="166"/>
      <c r="H114" s="166"/>
      <c r="I114" s="173">
        <f t="shared" si="11"/>
        <v>0</v>
      </c>
    </row>
    <row r="115" ht="20.1" customHeight="1" spans="1:9">
      <c r="A115" s="234" t="s">
        <v>1192</v>
      </c>
      <c r="B115" s="226">
        <f>表二!C707</f>
        <v>166</v>
      </c>
      <c r="C115" s="229">
        <f t="shared" si="17"/>
        <v>166</v>
      </c>
      <c r="D115" s="229"/>
      <c r="E115" s="166"/>
      <c r="F115" s="166"/>
      <c r="G115" s="166"/>
      <c r="H115" s="166"/>
      <c r="I115" s="173">
        <f t="shared" si="11"/>
        <v>0</v>
      </c>
    </row>
    <row r="116" s="222" customFormat="1" ht="20.1" customHeight="1" spans="1:9">
      <c r="A116" s="225" t="s">
        <v>557</v>
      </c>
      <c r="B116" s="226">
        <f>表二!C709</f>
        <v>5358</v>
      </c>
      <c r="C116" s="173">
        <f>SUM(C117:C131)</f>
        <v>5358</v>
      </c>
      <c r="D116" s="173">
        <f t="shared" ref="D116:H116" si="18">SUM(D117:D131)</f>
        <v>0</v>
      </c>
      <c r="E116" s="173">
        <f t="shared" si="18"/>
        <v>0</v>
      </c>
      <c r="F116" s="173">
        <f t="shared" si="18"/>
        <v>0</v>
      </c>
      <c r="G116" s="173">
        <f t="shared" si="18"/>
        <v>0</v>
      </c>
      <c r="H116" s="173">
        <f t="shared" si="18"/>
        <v>0</v>
      </c>
      <c r="I116" s="173">
        <f t="shared" si="11"/>
        <v>0</v>
      </c>
    </row>
    <row r="117" ht="20.1" customHeight="1" spans="1:9">
      <c r="A117" s="234" t="s">
        <v>558</v>
      </c>
      <c r="B117" s="226">
        <f>表二!C710</f>
        <v>564</v>
      </c>
      <c r="C117" s="229">
        <f t="shared" ref="C117:C131" si="19">B117</f>
        <v>564</v>
      </c>
      <c r="D117" s="229"/>
      <c r="E117" s="166"/>
      <c r="F117" s="166"/>
      <c r="G117" s="166"/>
      <c r="H117" s="166"/>
      <c r="I117" s="173">
        <f t="shared" si="11"/>
        <v>0</v>
      </c>
    </row>
    <row r="118" ht="20.1" customHeight="1" spans="1:9">
      <c r="A118" s="234" t="s">
        <v>564</v>
      </c>
      <c r="B118" s="226">
        <f>表二!C719</f>
        <v>0</v>
      </c>
      <c r="C118" s="229">
        <f t="shared" si="19"/>
        <v>0</v>
      </c>
      <c r="D118" s="229"/>
      <c r="E118" s="166"/>
      <c r="F118" s="166"/>
      <c r="G118" s="166"/>
      <c r="H118" s="166"/>
      <c r="I118" s="173">
        <f t="shared" si="11"/>
        <v>0</v>
      </c>
    </row>
    <row r="119" ht="20.1" customHeight="1" spans="1:9">
      <c r="A119" s="234" t="s">
        <v>568</v>
      </c>
      <c r="B119" s="226">
        <f>表二!C723</f>
        <v>917</v>
      </c>
      <c r="C119" s="229">
        <f t="shared" si="19"/>
        <v>917</v>
      </c>
      <c r="D119" s="229"/>
      <c r="E119" s="166"/>
      <c r="F119" s="166"/>
      <c r="G119" s="166"/>
      <c r="H119" s="166"/>
      <c r="I119" s="173">
        <f t="shared" si="11"/>
        <v>0</v>
      </c>
    </row>
    <row r="120" ht="20.1" customHeight="1" spans="1:9">
      <c r="A120" s="234" t="s">
        <v>576</v>
      </c>
      <c r="B120" s="226">
        <f>表二!C731</f>
        <v>69</v>
      </c>
      <c r="C120" s="229">
        <f t="shared" si="19"/>
        <v>69</v>
      </c>
      <c r="D120" s="229"/>
      <c r="E120" s="166"/>
      <c r="F120" s="166"/>
      <c r="G120" s="166"/>
      <c r="H120" s="166"/>
      <c r="I120" s="173">
        <f t="shared" si="11"/>
        <v>0</v>
      </c>
    </row>
    <row r="121" ht="20.1" customHeight="1" spans="1:9">
      <c r="A121" s="234" t="s">
        <v>582</v>
      </c>
      <c r="B121" s="226">
        <f>表二!C737</f>
        <v>630</v>
      </c>
      <c r="C121" s="229">
        <f t="shared" si="19"/>
        <v>630</v>
      </c>
      <c r="D121" s="229"/>
      <c r="E121" s="166"/>
      <c r="F121" s="166"/>
      <c r="G121" s="166"/>
      <c r="H121" s="166"/>
      <c r="I121" s="173">
        <f t="shared" si="11"/>
        <v>0</v>
      </c>
    </row>
    <row r="122" ht="20.1" customHeight="1" spans="1:9">
      <c r="A122" s="234" t="s">
        <v>589</v>
      </c>
      <c r="B122" s="226">
        <f>表二!C744</f>
        <v>876</v>
      </c>
      <c r="C122" s="229">
        <f t="shared" si="19"/>
        <v>876</v>
      </c>
      <c r="D122" s="229"/>
      <c r="E122" s="166"/>
      <c r="F122" s="166"/>
      <c r="G122" s="166"/>
      <c r="H122" s="166"/>
      <c r="I122" s="173">
        <f t="shared" si="11"/>
        <v>0</v>
      </c>
    </row>
    <row r="123" ht="20.1" customHeight="1" spans="1:9">
      <c r="A123" s="234" t="s">
        <v>595</v>
      </c>
      <c r="B123" s="226">
        <f>表二!C750</f>
        <v>0</v>
      </c>
      <c r="C123" s="229">
        <f t="shared" si="19"/>
        <v>0</v>
      </c>
      <c r="D123" s="229"/>
      <c r="E123" s="166"/>
      <c r="F123" s="166"/>
      <c r="G123" s="166"/>
      <c r="H123" s="166"/>
      <c r="I123" s="173">
        <f t="shared" si="11"/>
        <v>0</v>
      </c>
    </row>
    <row r="124" ht="20.1" customHeight="1" spans="1:9">
      <c r="A124" s="234" t="s">
        <v>598</v>
      </c>
      <c r="B124" s="226">
        <f>表二!C753</f>
        <v>0</v>
      </c>
      <c r="C124" s="229">
        <f t="shared" si="19"/>
        <v>0</v>
      </c>
      <c r="D124" s="229"/>
      <c r="E124" s="166"/>
      <c r="F124" s="166"/>
      <c r="G124" s="166"/>
      <c r="H124" s="166"/>
      <c r="I124" s="173">
        <f t="shared" si="11"/>
        <v>0</v>
      </c>
    </row>
    <row r="125" ht="20.1" customHeight="1" spans="1:9">
      <c r="A125" s="234" t="s">
        <v>601</v>
      </c>
      <c r="B125" s="226">
        <f>表二!C756</f>
        <v>0</v>
      </c>
      <c r="C125" s="229">
        <f t="shared" si="19"/>
        <v>0</v>
      </c>
      <c r="D125" s="229"/>
      <c r="E125" s="166"/>
      <c r="F125" s="166"/>
      <c r="G125" s="166"/>
      <c r="H125" s="166"/>
      <c r="I125" s="173">
        <f t="shared" si="11"/>
        <v>0</v>
      </c>
    </row>
    <row r="126" ht="20.1" customHeight="1" spans="1:9">
      <c r="A126" s="234" t="s">
        <v>602</v>
      </c>
      <c r="B126" s="226">
        <f>表二!C757</f>
        <v>183</v>
      </c>
      <c r="C126" s="229">
        <f t="shared" si="19"/>
        <v>183</v>
      </c>
      <c r="D126" s="229"/>
      <c r="E126" s="166"/>
      <c r="F126" s="166"/>
      <c r="G126" s="166"/>
      <c r="H126" s="166"/>
      <c r="I126" s="173">
        <f t="shared" si="11"/>
        <v>0</v>
      </c>
    </row>
    <row r="127" ht="20.1" customHeight="1" spans="1:9">
      <c r="A127" s="234" t="s">
        <v>603</v>
      </c>
      <c r="B127" s="226">
        <f>表二!C758</f>
        <v>62</v>
      </c>
      <c r="C127" s="229">
        <f t="shared" si="19"/>
        <v>62</v>
      </c>
      <c r="D127" s="229"/>
      <c r="E127" s="166"/>
      <c r="F127" s="166"/>
      <c r="G127" s="166"/>
      <c r="H127" s="166"/>
      <c r="I127" s="173">
        <f t="shared" si="11"/>
        <v>0</v>
      </c>
    </row>
    <row r="128" ht="20.1" customHeight="1" spans="1:9">
      <c r="A128" s="234" t="s">
        <v>609</v>
      </c>
      <c r="B128" s="226">
        <f>表二!C764</f>
        <v>2007</v>
      </c>
      <c r="C128" s="229">
        <f t="shared" si="19"/>
        <v>2007</v>
      </c>
      <c r="D128" s="229"/>
      <c r="E128" s="166"/>
      <c r="F128" s="166"/>
      <c r="G128" s="166"/>
      <c r="H128" s="166"/>
      <c r="I128" s="173">
        <f t="shared" si="11"/>
        <v>0</v>
      </c>
    </row>
    <row r="129" ht="20.1" customHeight="1" spans="1:9">
      <c r="A129" s="234" t="s">
        <v>610</v>
      </c>
      <c r="B129" s="226">
        <f>表二!C765</f>
        <v>0</v>
      </c>
      <c r="C129" s="229">
        <f t="shared" si="19"/>
        <v>0</v>
      </c>
      <c r="D129" s="229"/>
      <c r="E129" s="166"/>
      <c r="F129" s="166"/>
      <c r="G129" s="166"/>
      <c r="H129" s="166"/>
      <c r="I129" s="173">
        <f t="shared" si="11"/>
        <v>0</v>
      </c>
    </row>
    <row r="130" ht="20.1" customHeight="1" spans="1:9">
      <c r="A130" s="234" t="s">
        <v>611</v>
      </c>
      <c r="B130" s="226">
        <f>表二!C766</f>
        <v>17</v>
      </c>
      <c r="C130" s="229">
        <f t="shared" si="19"/>
        <v>17</v>
      </c>
      <c r="D130" s="229"/>
      <c r="E130" s="166"/>
      <c r="F130" s="166"/>
      <c r="G130" s="166"/>
      <c r="H130" s="166"/>
      <c r="I130" s="173">
        <f t="shared" si="11"/>
        <v>0</v>
      </c>
    </row>
    <row r="131" ht="20.1" customHeight="1" spans="1:9">
      <c r="A131" s="234" t="s">
        <v>621</v>
      </c>
      <c r="B131" s="226">
        <f>表二!C781</f>
        <v>33</v>
      </c>
      <c r="C131" s="229">
        <f t="shared" si="19"/>
        <v>33</v>
      </c>
      <c r="D131" s="229"/>
      <c r="E131" s="166"/>
      <c r="F131" s="166"/>
      <c r="G131" s="166"/>
      <c r="H131" s="166"/>
      <c r="I131" s="173">
        <f t="shared" si="11"/>
        <v>0</v>
      </c>
    </row>
    <row r="132" s="222" customFormat="1" ht="20.1" customHeight="1" spans="1:9">
      <c r="A132" s="225" t="s">
        <v>622</v>
      </c>
      <c r="B132" s="226">
        <f>表二!C782</f>
        <v>12874</v>
      </c>
      <c r="C132" s="173">
        <f>SUM(C133:C138)</f>
        <v>12874</v>
      </c>
      <c r="D132" s="173">
        <f t="shared" ref="D132:H132" si="20">SUM(D133:D138)</f>
        <v>0</v>
      </c>
      <c r="E132" s="173">
        <f t="shared" si="20"/>
        <v>0</v>
      </c>
      <c r="F132" s="173">
        <f t="shared" si="20"/>
        <v>0</v>
      </c>
      <c r="G132" s="173">
        <f t="shared" si="20"/>
        <v>0</v>
      </c>
      <c r="H132" s="173">
        <f t="shared" si="20"/>
        <v>0</v>
      </c>
      <c r="I132" s="173">
        <f t="shared" si="11"/>
        <v>0</v>
      </c>
    </row>
    <row r="133" ht="20.1" customHeight="1" spans="1:9">
      <c r="A133" s="234" t="s">
        <v>623</v>
      </c>
      <c r="B133" s="226">
        <f>表二!C783</f>
        <v>6075</v>
      </c>
      <c r="C133" s="229">
        <f t="shared" ref="C133:C138" si="21">B133</f>
        <v>6075</v>
      </c>
      <c r="D133" s="229"/>
      <c r="E133" s="166"/>
      <c r="F133" s="166"/>
      <c r="G133" s="166"/>
      <c r="H133" s="166"/>
      <c r="I133" s="173">
        <f t="shared" si="11"/>
        <v>0</v>
      </c>
    </row>
    <row r="134" ht="20.1" customHeight="1" spans="1:9">
      <c r="A134" s="234" t="s">
        <v>634</v>
      </c>
      <c r="B134" s="226">
        <f>表二!C794</f>
        <v>1394</v>
      </c>
      <c r="C134" s="229">
        <f t="shared" si="21"/>
        <v>1394</v>
      </c>
      <c r="D134" s="229"/>
      <c r="E134" s="166"/>
      <c r="F134" s="166"/>
      <c r="G134" s="166"/>
      <c r="H134" s="166"/>
      <c r="I134" s="173">
        <f t="shared" si="11"/>
        <v>0</v>
      </c>
    </row>
    <row r="135" ht="20.1" customHeight="1" spans="1:9">
      <c r="A135" s="234" t="s">
        <v>635</v>
      </c>
      <c r="B135" s="226">
        <f>表二!C795</f>
        <v>3346</v>
      </c>
      <c r="C135" s="229">
        <f t="shared" si="21"/>
        <v>3346</v>
      </c>
      <c r="D135" s="229"/>
      <c r="E135" s="166"/>
      <c r="F135" s="166"/>
      <c r="G135" s="166"/>
      <c r="H135" s="166"/>
      <c r="I135" s="173">
        <f t="shared" ref="I135:I198" si="22">IF(B135=SUM(C135:H135),0,"散总不符")</f>
        <v>0</v>
      </c>
    </row>
    <row r="136" ht="20.1" customHeight="1" spans="1:9">
      <c r="A136" s="234" t="s">
        <v>638</v>
      </c>
      <c r="B136" s="226">
        <f>表二!C798</f>
        <v>2010</v>
      </c>
      <c r="C136" s="229">
        <f t="shared" si="21"/>
        <v>2010</v>
      </c>
      <c r="D136" s="229"/>
      <c r="E136" s="166"/>
      <c r="F136" s="166"/>
      <c r="G136" s="166"/>
      <c r="H136" s="166"/>
      <c r="I136" s="173">
        <f t="shared" si="22"/>
        <v>0</v>
      </c>
    </row>
    <row r="137" ht="20.1" customHeight="1" spans="1:9">
      <c r="A137" s="234" t="s">
        <v>639</v>
      </c>
      <c r="B137" s="226">
        <f>表二!C799</f>
        <v>10</v>
      </c>
      <c r="C137" s="229">
        <f t="shared" si="21"/>
        <v>10</v>
      </c>
      <c r="D137" s="229"/>
      <c r="E137" s="166"/>
      <c r="F137" s="166"/>
      <c r="G137" s="166"/>
      <c r="H137" s="166"/>
      <c r="I137" s="173">
        <f t="shared" si="22"/>
        <v>0</v>
      </c>
    </row>
    <row r="138" ht="20.1" customHeight="1" spans="1:9">
      <c r="A138" s="234" t="s">
        <v>640</v>
      </c>
      <c r="B138" s="226">
        <f>表二!C800</f>
        <v>39</v>
      </c>
      <c r="C138" s="229">
        <f t="shared" si="21"/>
        <v>39</v>
      </c>
      <c r="D138" s="229"/>
      <c r="E138" s="166"/>
      <c r="F138" s="166"/>
      <c r="G138" s="166"/>
      <c r="H138" s="166"/>
      <c r="I138" s="173">
        <f t="shared" si="22"/>
        <v>0</v>
      </c>
    </row>
    <row r="139" s="222" customFormat="1" ht="20.1" customHeight="1" spans="1:9">
      <c r="A139" s="225" t="s">
        <v>641</v>
      </c>
      <c r="B139" s="226">
        <f>表二!C801</f>
        <v>90835</v>
      </c>
      <c r="C139" s="173">
        <f>SUM(C140:C149)</f>
        <v>90835</v>
      </c>
      <c r="D139" s="173">
        <f t="shared" ref="D139:H139" si="23">SUM(D140:D149)</f>
        <v>0</v>
      </c>
      <c r="E139" s="173">
        <f t="shared" si="23"/>
        <v>0</v>
      </c>
      <c r="F139" s="173">
        <f t="shared" si="23"/>
        <v>0</v>
      </c>
      <c r="G139" s="173">
        <f t="shared" si="23"/>
        <v>0</v>
      </c>
      <c r="H139" s="173">
        <f t="shared" si="23"/>
        <v>0</v>
      </c>
      <c r="I139" s="173">
        <f t="shared" si="22"/>
        <v>0</v>
      </c>
    </row>
    <row r="140" ht="20.1" customHeight="1" spans="1:9">
      <c r="A140" s="234" t="s">
        <v>642</v>
      </c>
      <c r="B140" s="226">
        <f>表二!C802</f>
        <v>19142</v>
      </c>
      <c r="C140" s="229">
        <f t="shared" ref="C140:C149" si="24">B140</f>
        <v>19142</v>
      </c>
      <c r="D140" s="229"/>
      <c r="E140" s="166"/>
      <c r="F140" s="166"/>
      <c r="G140" s="166"/>
      <c r="H140" s="166"/>
      <c r="I140" s="173">
        <f t="shared" si="22"/>
        <v>0</v>
      </c>
    </row>
    <row r="141" ht="20.1" customHeight="1" spans="1:9">
      <c r="A141" s="234" t="s">
        <v>664</v>
      </c>
      <c r="B141" s="226">
        <f>表二!C827</f>
        <v>13762</v>
      </c>
      <c r="C141" s="229">
        <f t="shared" si="24"/>
        <v>13762</v>
      </c>
      <c r="D141" s="229"/>
      <c r="E141" s="166"/>
      <c r="F141" s="166"/>
      <c r="G141" s="166"/>
      <c r="H141" s="166"/>
      <c r="I141" s="173">
        <f t="shared" si="22"/>
        <v>0</v>
      </c>
    </row>
    <row r="142" ht="20.1" customHeight="1" spans="1:9">
      <c r="A142" s="234" t="s">
        <v>686</v>
      </c>
      <c r="B142" s="226">
        <f>表二!C852</f>
        <v>18240</v>
      </c>
      <c r="C142" s="229">
        <f t="shared" si="24"/>
        <v>18240</v>
      </c>
      <c r="D142" s="229"/>
      <c r="E142" s="166"/>
      <c r="F142" s="166"/>
      <c r="G142" s="166"/>
      <c r="H142" s="166"/>
      <c r="I142" s="173">
        <f t="shared" si="22"/>
        <v>0</v>
      </c>
    </row>
    <row r="143" ht="20.1" customHeight="1" spans="1:9">
      <c r="A143" s="234" t="s">
        <v>708</v>
      </c>
      <c r="B143" s="226">
        <f>表二!C878</f>
        <v>0</v>
      </c>
      <c r="C143" s="229">
        <f t="shared" si="24"/>
        <v>0</v>
      </c>
      <c r="D143" s="229"/>
      <c r="E143" s="166"/>
      <c r="F143" s="166"/>
      <c r="G143" s="166"/>
      <c r="H143" s="166"/>
      <c r="I143" s="173">
        <f t="shared" si="22"/>
        <v>0</v>
      </c>
    </row>
    <row r="144" ht="20.1" customHeight="1" spans="1:9">
      <c r="A144" s="234" t="s">
        <v>716</v>
      </c>
      <c r="B144" s="226">
        <f>表二!C889</f>
        <v>22192</v>
      </c>
      <c r="C144" s="229">
        <f t="shared" si="24"/>
        <v>22192</v>
      </c>
      <c r="D144" s="229"/>
      <c r="E144" s="166"/>
      <c r="F144" s="166"/>
      <c r="G144" s="166"/>
      <c r="H144" s="166"/>
      <c r="I144" s="173">
        <f t="shared" si="22"/>
        <v>0</v>
      </c>
    </row>
    <row r="145" ht="20.1" customHeight="1" spans="1:9">
      <c r="A145" s="234" t="s">
        <v>724</v>
      </c>
      <c r="B145" s="226">
        <f>表二!C900</f>
        <v>2724</v>
      </c>
      <c r="C145" s="229">
        <f t="shared" si="24"/>
        <v>2724</v>
      </c>
      <c r="D145" s="229"/>
      <c r="E145" s="166"/>
      <c r="F145" s="166"/>
      <c r="G145" s="166"/>
      <c r="H145" s="166"/>
      <c r="I145" s="173">
        <f t="shared" si="22"/>
        <v>0</v>
      </c>
    </row>
    <row r="146" ht="20.1" customHeight="1" spans="1:9">
      <c r="A146" s="234" t="s">
        <v>730</v>
      </c>
      <c r="B146" s="226">
        <f>表二!C906</f>
        <v>11656</v>
      </c>
      <c r="C146" s="229">
        <f t="shared" si="24"/>
        <v>11656</v>
      </c>
      <c r="D146" s="229"/>
      <c r="E146" s="166"/>
      <c r="F146" s="166"/>
      <c r="G146" s="166"/>
      <c r="H146" s="166"/>
      <c r="I146" s="173">
        <f t="shared" si="22"/>
        <v>0</v>
      </c>
    </row>
    <row r="147" ht="20.1" customHeight="1" spans="1:9">
      <c r="A147" s="234" t="s">
        <v>737</v>
      </c>
      <c r="B147" s="226">
        <f>表二!C913</f>
        <v>2351</v>
      </c>
      <c r="C147" s="229">
        <f t="shared" si="24"/>
        <v>2351</v>
      </c>
      <c r="D147" s="229"/>
      <c r="E147" s="166"/>
      <c r="F147" s="166"/>
      <c r="G147" s="166"/>
      <c r="H147" s="166"/>
      <c r="I147" s="173">
        <f t="shared" si="22"/>
        <v>0</v>
      </c>
    </row>
    <row r="148" ht="20.1" customHeight="1" spans="1:9">
      <c r="A148" s="234" t="s">
        <v>744</v>
      </c>
      <c r="B148" s="226">
        <f>表二!C920</f>
        <v>0</v>
      </c>
      <c r="C148" s="229">
        <f t="shared" si="24"/>
        <v>0</v>
      </c>
      <c r="D148" s="229"/>
      <c r="E148" s="166"/>
      <c r="F148" s="166"/>
      <c r="G148" s="166"/>
      <c r="H148" s="166"/>
      <c r="I148" s="173">
        <f t="shared" si="22"/>
        <v>0</v>
      </c>
    </row>
    <row r="149" ht="20.1" customHeight="1" spans="1:9">
      <c r="A149" s="234" t="s">
        <v>747</v>
      </c>
      <c r="B149" s="226">
        <f>表二!C923</f>
        <v>768</v>
      </c>
      <c r="C149" s="229">
        <f t="shared" si="24"/>
        <v>768</v>
      </c>
      <c r="D149" s="229"/>
      <c r="E149" s="166"/>
      <c r="F149" s="166"/>
      <c r="G149" s="166"/>
      <c r="H149" s="166"/>
      <c r="I149" s="173">
        <f t="shared" si="22"/>
        <v>0</v>
      </c>
    </row>
    <row r="150" s="222" customFormat="1" ht="20.1" customHeight="1" spans="1:9">
      <c r="A150" s="225" t="s">
        <v>750</v>
      </c>
      <c r="B150" s="226">
        <f>表二!C926</f>
        <v>16105</v>
      </c>
      <c r="C150" s="173">
        <f>SUM(C151:C157)</f>
        <v>16105</v>
      </c>
      <c r="D150" s="173">
        <f t="shared" ref="D150:H150" si="25">SUM(D151:D157)</f>
        <v>0</v>
      </c>
      <c r="E150" s="173">
        <f t="shared" si="25"/>
        <v>0</v>
      </c>
      <c r="F150" s="173">
        <f t="shared" si="25"/>
        <v>0</v>
      </c>
      <c r="G150" s="173">
        <f t="shared" si="25"/>
        <v>0</v>
      </c>
      <c r="H150" s="173">
        <f t="shared" si="25"/>
        <v>0</v>
      </c>
      <c r="I150" s="173">
        <f t="shared" si="22"/>
        <v>0</v>
      </c>
    </row>
    <row r="151" ht="20.1" customHeight="1" spans="1:9">
      <c r="A151" s="234" t="s">
        <v>751</v>
      </c>
      <c r="B151" s="226">
        <f>表二!C927</f>
        <v>12435</v>
      </c>
      <c r="C151" s="229">
        <f t="shared" ref="C151:C157" si="26">B151</f>
        <v>12435</v>
      </c>
      <c r="D151" s="229"/>
      <c r="E151" s="166"/>
      <c r="F151" s="166"/>
      <c r="G151" s="166"/>
      <c r="H151" s="166"/>
      <c r="I151" s="173">
        <f t="shared" si="22"/>
        <v>0</v>
      </c>
    </row>
    <row r="152" ht="20.1" customHeight="1" spans="1:9">
      <c r="A152" s="234" t="s">
        <v>771</v>
      </c>
      <c r="B152" s="226">
        <f>表二!C950</f>
        <v>4</v>
      </c>
      <c r="C152" s="229">
        <f t="shared" si="26"/>
        <v>4</v>
      </c>
      <c r="D152" s="229"/>
      <c r="E152" s="166"/>
      <c r="F152" s="166"/>
      <c r="G152" s="166"/>
      <c r="H152" s="166"/>
      <c r="I152" s="173">
        <f t="shared" si="22"/>
        <v>0</v>
      </c>
    </row>
    <row r="153" ht="20.1" customHeight="1" spans="1:9">
      <c r="A153" s="234" t="s">
        <v>778</v>
      </c>
      <c r="B153" s="226">
        <f>表二!C960</f>
        <v>109</v>
      </c>
      <c r="C153" s="229">
        <f t="shared" si="26"/>
        <v>109</v>
      </c>
      <c r="D153" s="229"/>
      <c r="E153" s="166"/>
      <c r="F153" s="166"/>
      <c r="G153" s="166"/>
      <c r="H153" s="166"/>
      <c r="I153" s="173">
        <f t="shared" si="22"/>
        <v>0</v>
      </c>
    </row>
    <row r="154" ht="20.1" customHeight="1" spans="1:9">
      <c r="A154" s="234" t="s">
        <v>785</v>
      </c>
      <c r="B154" s="226">
        <f>表二!C970</f>
        <v>3528</v>
      </c>
      <c r="C154" s="229">
        <f t="shared" si="26"/>
        <v>3528</v>
      </c>
      <c r="D154" s="229"/>
      <c r="E154" s="166"/>
      <c r="F154" s="166"/>
      <c r="G154" s="166"/>
      <c r="H154" s="166"/>
      <c r="I154" s="173">
        <f t="shared" si="22"/>
        <v>0</v>
      </c>
    </row>
    <row r="155" ht="20.1" customHeight="1" spans="1:9">
      <c r="A155" s="234" t="s">
        <v>790</v>
      </c>
      <c r="B155" s="226">
        <f>表二!C975</f>
        <v>0</v>
      </c>
      <c r="C155" s="229">
        <f t="shared" si="26"/>
        <v>0</v>
      </c>
      <c r="D155" s="229"/>
      <c r="E155" s="166"/>
      <c r="F155" s="166"/>
      <c r="G155" s="166"/>
      <c r="H155" s="166"/>
      <c r="I155" s="173">
        <f t="shared" si="22"/>
        <v>0</v>
      </c>
    </row>
    <row r="156" ht="20.1" customHeight="1" spans="1:9">
      <c r="A156" s="234" t="s">
        <v>793</v>
      </c>
      <c r="B156" s="226">
        <f>表二!C982</f>
        <v>21</v>
      </c>
      <c r="C156" s="229">
        <f t="shared" si="26"/>
        <v>21</v>
      </c>
      <c r="D156" s="229"/>
      <c r="E156" s="166"/>
      <c r="F156" s="166"/>
      <c r="G156" s="166"/>
      <c r="H156" s="166"/>
      <c r="I156" s="173">
        <f t="shared" si="22"/>
        <v>0</v>
      </c>
    </row>
    <row r="157" ht="20.1" customHeight="1" spans="1:9">
      <c r="A157" s="234" t="s">
        <v>798</v>
      </c>
      <c r="B157" s="226">
        <f>表二!C987</f>
        <v>8</v>
      </c>
      <c r="C157" s="229">
        <f t="shared" si="26"/>
        <v>8</v>
      </c>
      <c r="D157" s="229"/>
      <c r="E157" s="166"/>
      <c r="F157" s="166"/>
      <c r="G157" s="166"/>
      <c r="H157" s="166"/>
      <c r="I157" s="173">
        <f t="shared" si="22"/>
        <v>0</v>
      </c>
    </row>
    <row r="158" s="222" customFormat="1" ht="20.1" customHeight="1" spans="1:9">
      <c r="A158" s="225" t="s">
        <v>801</v>
      </c>
      <c r="B158" s="226">
        <f>表二!C990</f>
        <v>1820</v>
      </c>
      <c r="C158" s="173">
        <f>SUM(C159:C165)</f>
        <v>1820</v>
      </c>
      <c r="D158" s="173">
        <f t="shared" ref="D158:H158" si="27">SUM(D159:D165)</f>
        <v>0</v>
      </c>
      <c r="E158" s="173">
        <f t="shared" si="27"/>
        <v>0</v>
      </c>
      <c r="F158" s="173">
        <f t="shared" si="27"/>
        <v>0</v>
      </c>
      <c r="G158" s="173">
        <f t="shared" si="27"/>
        <v>0</v>
      </c>
      <c r="H158" s="173">
        <f t="shared" si="27"/>
        <v>0</v>
      </c>
      <c r="I158" s="173">
        <f t="shared" si="22"/>
        <v>0</v>
      </c>
    </row>
    <row r="159" ht="20.1" customHeight="1" spans="1:9">
      <c r="A159" s="234" t="s">
        <v>802</v>
      </c>
      <c r="B159" s="226">
        <f>表二!C991</f>
        <v>47</v>
      </c>
      <c r="C159" s="229">
        <f t="shared" ref="C159:C165" si="28">B159</f>
        <v>47</v>
      </c>
      <c r="D159" s="229"/>
      <c r="E159" s="166"/>
      <c r="F159" s="166"/>
      <c r="G159" s="166"/>
      <c r="H159" s="166"/>
      <c r="I159" s="173">
        <f t="shared" si="22"/>
        <v>0</v>
      </c>
    </row>
    <row r="160" ht="20.1" customHeight="1" spans="1:9">
      <c r="A160" s="234" t="s">
        <v>809</v>
      </c>
      <c r="B160" s="226">
        <f>表二!C1001</f>
        <v>31</v>
      </c>
      <c r="C160" s="229">
        <f t="shared" si="28"/>
        <v>31</v>
      </c>
      <c r="D160" s="229"/>
      <c r="E160" s="166"/>
      <c r="F160" s="166"/>
      <c r="G160" s="166"/>
      <c r="H160" s="166"/>
      <c r="I160" s="173">
        <f t="shared" si="22"/>
        <v>0</v>
      </c>
    </row>
    <row r="161" ht="20.1" customHeight="1" spans="1:9">
      <c r="A161" s="234" t="s">
        <v>822</v>
      </c>
      <c r="B161" s="226">
        <f>表二!C1017</f>
        <v>21</v>
      </c>
      <c r="C161" s="229">
        <f t="shared" si="28"/>
        <v>21</v>
      </c>
      <c r="D161" s="229"/>
      <c r="E161" s="166"/>
      <c r="F161" s="166"/>
      <c r="G161" s="166"/>
      <c r="H161" s="166"/>
      <c r="I161" s="173">
        <f t="shared" si="22"/>
        <v>0</v>
      </c>
    </row>
    <row r="162" ht="20.1" customHeight="1" spans="1:9">
      <c r="A162" s="234" t="s">
        <v>824</v>
      </c>
      <c r="B162" s="226">
        <f>表二!C1022</f>
        <v>413</v>
      </c>
      <c r="C162" s="229">
        <f t="shared" si="28"/>
        <v>413</v>
      </c>
      <c r="D162" s="229"/>
      <c r="E162" s="166"/>
      <c r="F162" s="166"/>
      <c r="G162" s="166"/>
      <c r="H162" s="166"/>
      <c r="I162" s="173">
        <f t="shared" si="22"/>
        <v>0</v>
      </c>
    </row>
    <row r="163" ht="20.1" customHeight="1" spans="1:9">
      <c r="A163" s="234" t="s">
        <v>834</v>
      </c>
      <c r="B163" s="226">
        <f>表二!C1036</f>
        <v>0</v>
      </c>
      <c r="C163" s="229">
        <f t="shared" si="28"/>
        <v>0</v>
      </c>
      <c r="D163" s="229"/>
      <c r="E163" s="166"/>
      <c r="F163" s="166"/>
      <c r="G163" s="166"/>
      <c r="H163" s="166"/>
      <c r="I163" s="173">
        <f t="shared" si="22"/>
        <v>0</v>
      </c>
    </row>
    <row r="164" ht="20.1" customHeight="1" spans="1:9">
      <c r="A164" s="234" t="s">
        <v>838</v>
      </c>
      <c r="B164" s="226">
        <f>表二!C1043</f>
        <v>96</v>
      </c>
      <c r="C164" s="229">
        <f t="shared" si="28"/>
        <v>96</v>
      </c>
      <c r="D164" s="229"/>
      <c r="E164" s="166"/>
      <c r="F164" s="166"/>
      <c r="G164" s="166"/>
      <c r="H164" s="166"/>
      <c r="I164" s="173">
        <f t="shared" si="22"/>
        <v>0</v>
      </c>
    </row>
    <row r="165" ht="20.1" customHeight="1" spans="1:9">
      <c r="A165" s="234" t="s">
        <v>842</v>
      </c>
      <c r="B165" s="226">
        <f>表二!C1050</f>
        <v>1212</v>
      </c>
      <c r="C165" s="229">
        <f t="shared" si="28"/>
        <v>1212</v>
      </c>
      <c r="D165" s="229"/>
      <c r="E165" s="166"/>
      <c r="F165" s="166"/>
      <c r="G165" s="166"/>
      <c r="H165" s="166"/>
      <c r="I165" s="173">
        <f t="shared" si="22"/>
        <v>0</v>
      </c>
    </row>
    <row r="166" s="222" customFormat="1" ht="20.1" customHeight="1" spans="1:9">
      <c r="A166" s="225" t="s">
        <v>848</v>
      </c>
      <c r="B166" s="226">
        <f>表二!C1056</f>
        <v>3641</v>
      </c>
      <c r="C166" s="173">
        <f>SUM(C167:C169)</f>
        <v>3641</v>
      </c>
      <c r="D166" s="173">
        <f t="shared" ref="D166:H166" si="29">SUM(D167:D169)</f>
        <v>0</v>
      </c>
      <c r="E166" s="173">
        <f t="shared" si="29"/>
        <v>0</v>
      </c>
      <c r="F166" s="173">
        <f t="shared" si="29"/>
        <v>0</v>
      </c>
      <c r="G166" s="173">
        <f t="shared" si="29"/>
        <v>0</v>
      </c>
      <c r="H166" s="173">
        <f t="shared" si="29"/>
        <v>0</v>
      </c>
      <c r="I166" s="173">
        <f t="shared" si="22"/>
        <v>0</v>
      </c>
    </row>
    <row r="167" ht="20.1" customHeight="1" spans="1:9">
      <c r="A167" s="234" t="s">
        <v>849</v>
      </c>
      <c r="B167" s="226">
        <f>表二!C1057</f>
        <v>3227</v>
      </c>
      <c r="C167" s="229">
        <f t="shared" ref="C167:C169" si="30">B167</f>
        <v>3227</v>
      </c>
      <c r="D167" s="229"/>
      <c r="E167" s="166"/>
      <c r="F167" s="166"/>
      <c r="G167" s="166"/>
      <c r="H167" s="166"/>
      <c r="I167" s="173">
        <f t="shared" si="22"/>
        <v>0</v>
      </c>
    </row>
    <row r="168" ht="20.1" customHeight="1" spans="1:9">
      <c r="A168" s="234" t="s">
        <v>855</v>
      </c>
      <c r="B168" s="226">
        <f>表二!C1067</f>
        <v>343</v>
      </c>
      <c r="C168" s="229">
        <f t="shared" si="30"/>
        <v>343</v>
      </c>
      <c r="D168" s="229"/>
      <c r="E168" s="166"/>
      <c r="F168" s="166"/>
      <c r="G168" s="166"/>
      <c r="H168" s="166"/>
      <c r="I168" s="173">
        <f t="shared" si="22"/>
        <v>0</v>
      </c>
    </row>
    <row r="169" ht="20.1" customHeight="1" spans="1:9">
      <c r="A169" s="234" t="s">
        <v>858</v>
      </c>
      <c r="B169" s="226">
        <f>表二!C1073</f>
        <v>71</v>
      </c>
      <c r="C169" s="229">
        <f t="shared" si="30"/>
        <v>71</v>
      </c>
      <c r="D169" s="229"/>
      <c r="E169" s="166"/>
      <c r="F169" s="166"/>
      <c r="G169" s="166"/>
      <c r="H169" s="166"/>
      <c r="I169" s="173">
        <f t="shared" si="22"/>
        <v>0</v>
      </c>
    </row>
    <row r="170" s="222" customFormat="1" ht="20.1" customHeight="1" spans="1:9">
      <c r="A170" s="225" t="s">
        <v>861</v>
      </c>
      <c r="B170" s="226">
        <f>表二!C1076</f>
        <v>365</v>
      </c>
      <c r="C170" s="141">
        <f>SUM(C171:C173)</f>
        <v>365</v>
      </c>
      <c r="D170" s="173">
        <f t="shared" ref="D170:H170" si="31">SUM(D171:D173)</f>
        <v>0</v>
      </c>
      <c r="E170" s="173">
        <f t="shared" si="31"/>
        <v>0</v>
      </c>
      <c r="F170" s="173">
        <f t="shared" si="31"/>
        <v>0</v>
      </c>
      <c r="G170" s="173">
        <f t="shared" si="31"/>
        <v>0</v>
      </c>
      <c r="H170" s="173">
        <f t="shared" si="31"/>
        <v>0</v>
      </c>
      <c r="I170" s="173">
        <f t="shared" si="22"/>
        <v>0</v>
      </c>
    </row>
    <row r="171" ht="20.1" customHeight="1" spans="1:9">
      <c r="A171" s="234" t="s">
        <v>862</v>
      </c>
      <c r="B171" s="226">
        <f>表二!C1077</f>
        <v>0</v>
      </c>
      <c r="C171" s="229">
        <f t="shared" ref="C171:C173" si="32">B171</f>
        <v>0</v>
      </c>
      <c r="D171" s="229"/>
      <c r="E171" s="166"/>
      <c r="F171" s="166"/>
      <c r="G171" s="166"/>
      <c r="H171" s="166"/>
      <c r="I171" s="173">
        <f t="shared" si="22"/>
        <v>0</v>
      </c>
    </row>
    <row r="172" ht="20.1" customHeight="1" spans="1:9">
      <c r="A172" s="234" t="s">
        <v>865</v>
      </c>
      <c r="B172" s="226">
        <f>表二!C1084</f>
        <v>2</v>
      </c>
      <c r="C172" s="229">
        <f t="shared" si="32"/>
        <v>2</v>
      </c>
      <c r="D172" s="229"/>
      <c r="E172" s="166"/>
      <c r="F172" s="166"/>
      <c r="G172" s="166"/>
      <c r="H172" s="166"/>
      <c r="I172" s="173">
        <f t="shared" si="22"/>
        <v>0</v>
      </c>
    </row>
    <row r="173" ht="20.1" customHeight="1" spans="1:9">
      <c r="A173" s="234" t="s">
        <v>871</v>
      </c>
      <c r="B173" s="226">
        <f>表二!C1090</f>
        <v>363</v>
      </c>
      <c r="C173" s="229">
        <f t="shared" si="32"/>
        <v>363</v>
      </c>
      <c r="D173" s="229"/>
      <c r="E173" s="166"/>
      <c r="F173" s="166"/>
      <c r="G173" s="166"/>
      <c r="H173" s="166"/>
      <c r="I173" s="173">
        <f t="shared" si="22"/>
        <v>0</v>
      </c>
    </row>
    <row r="174" s="222" customFormat="1" ht="20.1" customHeight="1" spans="1:9">
      <c r="A174" s="225" t="s">
        <v>872</v>
      </c>
      <c r="B174" s="226">
        <f>表二!C1091</f>
        <v>0</v>
      </c>
      <c r="C174" s="173">
        <f>SUM(C175:C183)</f>
        <v>0</v>
      </c>
      <c r="D174" s="173">
        <f t="shared" ref="D174:H174" si="33">SUM(D175:D183)</f>
        <v>0</v>
      </c>
      <c r="E174" s="173">
        <f t="shared" si="33"/>
        <v>0</v>
      </c>
      <c r="F174" s="173">
        <f t="shared" si="33"/>
        <v>0</v>
      </c>
      <c r="G174" s="173">
        <f t="shared" si="33"/>
        <v>0</v>
      </c>
      <c r="H174" s="173">
        <f t="shared" si="33"/>
        <v>0</v>
      </c>
      <c r="I174" s="173">
        <f t="shared" si="22"/>
        <v>0</v>
      </c>
    </row>
    <row r="175" ht="20.1" customHeight="1" spans="1:9">
      <c r="A175" s="234" t="s">
        <v>873</v>
      </c>
      <c r="B175" s="226">
        <f>表二!C1092</f>
        <v>0</v>
      </c>
      <c r="C175" s="229">
        <f t="shared" ref="C175:C183" si="34">B175</f>
        <v>0</v>
      </c>
      <c r="D175" s="166"/>
      <c r="E175" s="166"/>
      <c r="F175" s="166"/>
      <c r="G175" s="166"/>
      <c r="H175" s="166"/>
      <c r="I175" s="173">
        <f t="shared" si="22"/>
        <v>0</v>
      </c>
    </row>
    <row r="176" ht="20.1" customHeight="1" spans="1:9">
      <c r="A176" s="234" t="s">
        <v>874</v>
      </c>
      <c r="B176" s="226">
        <f>表二!C1093</f>
        <v>0</v>
      </c>
      <c r="C176" s="229">
        <f t="shared" si="34"/>
        <v>0</v>
      </c>
      <c r="D176" s="166"/>
      <c r="E176" s="166"/>
      <c r="F176" s="166"/>
      <c r="G176" s="166"/>
      <c r="H176" s="166"/>
      <c r="I176" s="173">
        <f t="shared" si="22"/>
        <v>0</v>
      </c>
    </row>
    <row r="177" ht="20.1" customHeight="1" spans="1:9">
      <c r="A177" s="234" t="s">
        <v>875</v>
      </c>
      <c r="B177" s="226">
        <f>表二!C1094</f>
        <v>0</v>
      </c>
      <c r="C177" s="229">
        <f t="shared" si="34"/>
        <v>0</v>
      </c>
      <c r="D177" s="166"/>
      <c r="E177" s="166"/>
      <c r="F177" s="166"/>
      <c r="G177" s="166"/>
      <c r="H177" s="166"/>
      <c r="I177" s="173">
        <f t="shared" si="22"/>
        <v>0</v>
      </c>
    </row>
    <row r="178" ht="20.1" customHeight="1" spans="1:9">
      <c r="A178" s="234" t="s">
        <v>876</v>
      </c>
      <c r="B178" s="226">
        <f>表二!C1095</f>
        <v>0</v>
      </c>
      <c r="C178" s="229">
        <f t="shared" si="34"/>
        <v>0</v>
      </c>
      <c r="D178" s="166"/>
      <c r="E178" s="166"/>
      <c r="F178" s="166"/>
      <c r="G178" s="166"/>
      <c r="H178" s="166"/>
      <c r="I178" s="173">
        <f t="shared" si="22"/>
        <v>0</v>
      </c>
    </row>
    <row r="179" ht="20.1" customHeight="1" spans="1:9">
      <c r="A179" s="234" t="s">
        <v>877</v>
      </c>
      <c r="B179" s="226">
        <f>表二!C1096</f>
        <v>0</v>
      </c>
      <c r="C179" s="229">
        <f t="shared" si="34"/>
        <v>0</v>
      </c>
      <c r="D179" s="166"/>
      <c r="E179" s="166"/>
      <c r="F179" s="166"/>
      <c r="G179" s="166"/>
      <c r="H179" s="166"/>
      <c r="I179" s="173">
        <f t="shared" si="22"/>
        <v>0</v>
      </c>
    </row>
    <row r="180" ht="20.1" customHeight="1" spans="1:9">
      <c r="A180" s="234" t="s">
        <v>642</v>
      </c>
      <c r="B180" s="226">
        <f>表二!C1097</f>
        <v>0</v>
      </c>
      <c r="C180" s="229">
        <f t="shared" si="34"/>
        <v>0</v>
      </c>
      <c r="D180" s="166"/>
      <c r="E180" s="166"/>
      <c r="F180" s="166"/>
      <c r="G180" s="166"/>
      <c r="H180" s="166"/>
      <c r="I180" s="173">
        <f t="shared" si="22"/>
        <v>0</v>
      </c>
    </row>
    <row r="181" ht="20.1" customHeight="1" spans="1:9">
      <c r="A181" s="234" t="s">
        <v>878</v>
      </c>
      <c r="B181" s="226">
        <f>表二!C1098</f>
        <v>0</v>
      </c>
      <c r="C181" s="229">
        <f t="shared" si="34"/>
        <v>0</v>
      </c>
      <c r="D181" s="166"/>
      <c r="E181" s="166"/>
      <c r="F181" s="166"/>
      <c r="G181" s="166"/>
      <c r="H181" s="166"/>
      <c r="I181" s="173">
        <f t="shared" si="22"/>
        <v>0</v>
      </c>
    </row>
    <row r="182" ht="20.1" customHeight="1" spans="1:9">
      <c r="A182" s="234" t="s">
        <v>879</v>
      </c>
      <c r="B182" s="226">
        <f>表二!C1099</f>
        <v>0</v>
      </c>
      <c r="C182" s="229">
        <f t="shared" si="34"/>
        <v>0</v>
      </c>
      <c r="D182" s="166"/>
      <c r="E182" s="166"/>
      <c r="F182" s="166"/>
      <c r="G182" s="166"/>
      <c r="H182" s="166"/>
      <c r="I182" s="173">
        <f t="shared" si="22"/>
        <v>0</v>
      </c>
    </row>
    <row r="183" ht="20.1" customHeight="1" spans="1:9">
      <c r="A183" s="234" t="s">
        <v>880</v>
      </c>
      <c r="B183" s="226">
        <f>表二!C1100</f>
        <v>0</v>
      </c>
      <c r="C183" s="229">
        <f t="shared" si="34"/>
        <v>0</v>
      </c>
      <c r="D183" s="166"/>
      <c r="E183" s="166"/>
      <c r="F183" s="166"/>
      <c r="G183" s="166"/>
      <c r="H183" s="166"/>
      <c r="I183" s="173">
        <f t="shared" si="22"/>
        <v>0</v>
      </c>
    </row>
    <row r="184" s="222" customFormat="1" ht="20.1" customHeight="1" spans="1:9">
      <c r="A184" s="225" t="s">
        <v>881</v>
      </c>
      <c r="B184" s="226">
        <f>表二!C1101</f>
        <v>2905</v>
      </c>
      <c r="C184" s="173">
        <f>SUM(C185:C189)</f>
        <v>2905</v>
      </c>
      <c r="D184" s="173">
        <f t="shared" ref="D184:H184" si="35">SUM(D185:D189)</f>
        <v>0</v>
      </c>
      <c r="E184" s="173">
        <f t="shared" si="35"/>
        <v>0</v>
      </c>
      <c r="F184" s="173">
        <f t="shared" si="35"/>
        <v>0</v>
      </c>
      <c r="G184" s="173">
        <f t="shared" si="35"/>
        <v>0</v>
      </c>
      <c r="H184" s="173">
        <f t="shared" si="35"/>
        <v>0</v>
      </c>
      <c r="I184" s="173">
        <f t="shared" si="22"/>
        <v>0</v>
      </c>
    </row>
    <row r="185" ht="20.1" customHeight="1" spans="1:9">
      <c r="A185" s="234" t="s">
        <v>1193</v>
      </c>
      <c r="B185" s="226">
        <f>表二!C1102</f>
        <v>2816</v>
      </c>
      <c r="C185" s="229">
        <f t="shared" ref="C185:C189" si="36">B185</f>
        <v>2816</v>
      </c>
      <c r="D185" s="229"/>
      <c r="E185" s="166"/>
      <c r="F185" s="166"/>
      <c r="G185" s="166"/>
      <c r="H185" s="166"/>
      <c r="I185" s="173">
        <f t="shared" si="22"/>
        <v>0</v>
      </c>
    </row>
    <row r="186" ht="20.1" customHeight="1" spans="1:9">
      <c r="A186" s="234" t="s">
        <v>897</v>
      </c>
      <c r="B186" s="226">
        <f>表二!C1121</f>
        <v>0</v>
      </c>
      <c r="C186" s="229">
        <f t="shared" si="36"/>
        <v>0</v>
      </c>
      <c r="D186" s="229"/>
      <c r="E186" s="166"/>
      <c r="F186" s="166"/>
      <c r="G186" s="166"/>
      <c r="H186" s="166"/>
      <c r="I186" s="173">
        <f t="shared" si="22"/>
        <v>0</v>
      </c>
    </row>
    <row r="187" ht="20.1" customHeight="1" spans="1:9">
      <c r="A187" s="234" t="s">
        <v>912</v>
      </c>
      <c r="B187" s="226">
        <f>表二!C1140</f>
        <v>0</v>
      </c>
      <c r="C187" s="229">
        <f t="shared" si="36"/>
        <v>0</v>
      </c>
      <c r="D187" s="229"/>
      <c r="E187" s="166"/>
      <c r="F187" s="166"/>
      <c r="G187" s="166"/>
      <c r="H187" s="166"/>
      <c r="I187" s="173">
        <f t="shared" si="22"/>
        <v>0</v>
      </c>
    </row>
    <row r="188" ht="20.1" customHeight="1" spans="1:9">
      <c r="A188" s="234" t="s">
        <v>917</v>
      </c>
      <c r="B188" s="226">
        <f>表二!C1149</f>
        <v>89</v>
      </c>
      <c r="C188" s="229">
        <f t="shared" si="36"/>
        <v>89</v>
      </c>
      <c r="D188" s="229"/>
      <c r="E188" s="166"/>
      <c r="F188" s="166"/>
      <c r="G188" s="166"/>
      <c r="H188" s="166"/>
      <c r="I188" s="173">
        <f t="shared" si="22"/>
        <v>0</v>
      </c>
    </row>
    <row r="189" ht="20.1" customHeight="1" spans="1:9">
      <c r="A189" s="234" t="s">
        <v>929</v>
      </c>
      <c r="B189" s="226">
        <f>表二!C1164</f>
        <v>0</v>
      </c>
      <c r="C189" s="229">
        <f t="shared" si="36"/>
        <v>0</v>
      </c>
      <c r="D189" s="229"/>
      <c r="E189" s="166"/>
      <c r="F189" s="166"/>
      <c r="G189" s="166"/>
      <c r="H189" s="166"/>
      <c r="I189" s="173">
        <f t="shared" si="22"/>
        <v>0</v>
      </c>
    </row>
    <row r="190" s="222" customFormat="1" ht="20.1" customHeight="1" spans="1:9">
      <c r="A190" s="225" t="s">
        <v>930</v>
      </c>
      <c r="B190" s="226">
        <f>表二!C1165</f>
        <v>33758</v>
      </c>
      <c r="C190" s="173">
        <f>SUM(C191:C193)</f>
        <v>33758</v>
      </c>
      <c r="D190" s="173">
        <f t="shared" ref="D190:H190" si="37">SUM(D191:D193)</f>
        <v>0</v>
      </c>
      <c r="E190" s="173">
        <f t="shared" si="37"/>
        <v>0</v>
      </c>
      <c r="F190" s="173">
        <f t="shared" si="37"/>
        <v>0</v>
      </c>
      <c r="G190" s="173">
        <f t="shared" si="37"/>
        <v>0</v>
      </c>
      <c r="H190" s="173">
        <f t="shared" si="37"/>
        <v>0</v>
      </c>
      <c r="I190" s="173">
        <f t="shared" si="22"/>
        <v>0</v>
      </c>
    </row>
    <row r="191" ht="20.1" customHeight="1" spans="1:9">
      <c r="A191" s="234" t="s">
        <v>931</v>
      </c>
      <c r="B191" s="226">
        <f>表二!C1166</f>
        <v>24638</v>
      </c>
      <c r="C191" s="229">
        <f t="shared" ref="C191:C196" si="38">B191</f>
        <v>24638</v>
      </c>
      <c r="D191" s="229"/>
      <c r="E191" s="166"/>
      <c r="F191" s="166"/>
      <c r="G191" s="166"/>
      <c r="H191" s="166"/>
      <c r="I191" s="173">
        <f t="shared" si="22"/>
        <v>0</v>
      </c>
    </row>
    <row r="192" ht="20.1" customHeight="1" spans="1:9">
      <c r="A192" s="234" t="s">
        <v>940</v>
      </c>
      <c r="B192" s="226">
        <f>表二!C1175</f>
        <v>9019</v>
      </c>
      <c r="C192" s="229">
        <f t="shared" si="38"/>
        <v>9019</v>
      </c>
      <c r="D192" s="229"/>
      <c r="E192" s="166"/>
      <c r="F192" s="166"/>
      <c r="G192" s="166"/>
      <c r="H192" s="166"/>
      <c r="I192" s="173">
        <f t="shared" si="22"/>
        <v>0</v>
      </c>
    </row>
    <row r="193" ht="20.1" customHeight="1" spans="1:9">
      <c r="A193" s="234" t="s">
        <v>944</v>
      </c>
      <c r="B193" s="226">
        <f>表二!C1179</f>
        <v>101</v>
      </c>
      <c r="C193" s="229">
        <f t="shared" si="38"/>
        <v>101</v>
      </c>
      <c r="D193" s="229"/>
      <c r="E193" s="166"/>
      <c r="F193" s="166"/>
      <c r="G193" s="166"/>
      <c r="H193" s="166"/>
      <c r="I193" s="173">
        <f t="shared" si="22"/>
        <v>0</v>
      </c>
    </row>
    <row r="194" s="222" customFormat="1" ht="20.1" customHeight="1" spans="1:9">
      <c r="A194" s="225" t="s">
        <v>948</v>
      </c>
      <c r="B194" s="226">
        <f>表二!C1183</f>
        <v>1116</v>
      </c>
      <c r="C194" s="229">
        <f t="shared" si="38"/>
        <v>1116</v>
      </c>
      <c r="D194" s="173">
        <f t="shared" ref="D194:H194" si="39">SUM(D195:D199)</f>
        <v>0</v>
      </c>
      <c r="E194" s="173">
        <f t="shared" si="39"/>
        <v>0</v>
      </c>
      <c r="F194" s="173">
        <f t="shared" si="39"/>
        <v>0</v>
      </c>
      <c r="G194" s="173">
        <f t="shared" si="39"/>
        <v>0</v>
      </c>
      <c r="H194" s="173">
        <f t="shared" si="39"/>
        <v>0</v>
      </c>
      <c r="I194" s="173">
        <f t="shared" si="22"/>
        <v>0</v>
      </c>
    </row>
    <row r="195" ht="20.1" customHeight="1" spans="1:9">
      <c r="A195" s="234" t="s">
        <v>949</v>
      </c>
      <c r="B195" s="226">
        <f>表二!C1184</f>
        <v>752</v>
      </c>
      <c r="C195" s="229">
        <f t="shared" si="38"/>
        <v>752</v>
      </c>
      <c r="D195" s="229"/>
      <c r="E195" s="166"/>
      <c r="F195" s="166"/>
      <c r="G195" s="166"/>
      <c r="H195" s="166"/>
      <c r="I195" s="173">
        <f t="shared" si="22"/>
        <v>0</v>
      </c>
    </row>
    <row r="196" ht="20.1" customHeight="1" spans="1:9">
      <c r="A196" s="234" t="s">
        <v>960</v>
      </c>
      <c r="B196" s="226">
        <f>表二!C1199</f>
        <v>348</v>
      </c>
      <c r="C196" s="229">
        <f t="shared" si="38"/>
        <v>348</v>
      </c>
      <c r="D196" s="229"/>
      <c r="E196" s="166"/>
      <c r="F196" s="166"/>
      <c r="G196" s="166"/>
      <c r="H196" s="166"/>
      <c r="I196" s="173">
        <f t="shared" si="22"/>
        <v>0</v>
      </c>
    </row>
    <row r="197" ht="20.1" customHeight="1" spans="1:9">
      <c r="A197" s="234" t="s">
        <v>970</v>
      </c>
      <c r="B197" s="226">
        <f>表二!C1213</f>
        <v>0</v>
      </c>
      <c r="C197" s="229">
        <f t="shared" ref="C195:C199" si="40">B197</f>
        <v>0</v>
      </c>
      <c r="D197" s="229"/>
      <c r="E197" s="166"/>
      <c r="F197" s="166"/>
      <c r="G197" s="166"/>
      <c r="H197" s="166"/>
      <c r="I197" s="173">
        <f t="shared" si="22"/>
        <v>0</v>
      </c>
    </row>
    <row r="198" ht="20.1" customHeight="1" spans="1:9">
      <c r="A198" s="234" t="s">
        <v>975</v>
      </c>
      <c r="B198" s="226">
        <f>表二!C1218</f>
        <v>0</v>
      </c>
      <c r="C198" s="229">
        <f t="shared" si="40"/>
        <v>0</v>
      </c>
      <c r="D198" s="229"/>
      <c r="E198" s="166"/>
      <c r="F198" s="166"/>
      <c r="G198" s="166"/>
      <c r="H198" s="166"/>
      <c r="I198" s="173">
        <f t="shared" si="22"/>
        <v>0</v>
      </c>
    </row>
    <row r="199" ht="20.1" customHeight="1" spans="1:9">
      <c r="A199" s="234" t="s">
        <v>981</v>
      </c>
      <c r="B199" s="226">
        <f>表二!C1224</f>
        <v>16</v>
      </c>
      <c r="C199" s="229">
        <f t="shared" si="40"/>
        <v>16</v>
      </c>
      <c r="D199" s="229"/>
      <c r="E199" s="166"/>
      <c r="F199" s="166"/>
      <c r="G199" s="166"/>
      <c r="H199" s="166"/>
      <c r="I199" s="173">
        <f t="shared" ref="I199:I215" si="41">IF(B199=SUM(C199:H199),0,"散总不符")</f>
        <v>0</v>
      </c>
    </row>
    <row r="200" s="222" customFormat="1" ht="20.1" customHeight="1" spans="1:9">
      <c r="A200" s="236" t="s">
        <v>993</v>
      </c>
      <c r="B200" s="226">
        <f>表二!C1236</f>
        <v>2590</v>
      </c>
      <c r="C200" s="173">
        <f>SUM(C201:C208)</f>
        <v>2590</v>
      </c>
      <c r="D200" s="173">
        <f t="shared" ref="D200:H200" si="42">SUM(D201:D208)</f>
        <v>0</v>
      </c>
      <c r="E200" s="173">
        <f t="shared" si="42"/>
        <v>0</v>
      </c>
      <c r="F200" s="173">
        <f t="shared" si="42"/>
        <v>0</v>
      </c>
      <c r="G200" s="173">
        <f t="shared" si="42"/>
        <v>0</v>
      </c>
      <c r="H200" s="173">
        <f t="shared" si="42"/>
        <v>0</v>
      </c>
      <c r="I200" s="173">
        <f t="shared" si="41"/>
        <v>0</v>
      </c>
    </row>
    <row r="201" ht="20.1" customHeight="1" spans="1:9">
      <c r="A201" s="235" t="s">
        <v>1194</v>
      </c>
      <c r="B201" s="226">
        <f>表二!C1237</f>
        <v>1112</v>
      </c>
      <c r="C201" s="229">
        <f t="shared" ref="C201:C209" si="43">B201</f>
        <v>1112</v>
      </c>
      <c r="D201" s="229"/>
      <c r="E201" s="166"/>
      <c r="F201" s="166"/>
      <c r="G201" s="166"/>
      <c r="H201" s="166"/>
      <c r="I201" s="173">
        <f t="shared" si="41"/>
        <v>0</v>
      </c>
    </row>
    <row r="202" ht="20.1" customHeight="1" spans="1:9">
      <c r="A202" s="235" t="s">
        <v>1195</v>
      </c>
      <c r="B202" s="226">
        <f>表二!C1249</f>
        <v>759</v>
      </c>
      <c r="C202" s="229">
        <f t="shared" si="43"/>
        <v>759</v>
      </c>
      <c r="D202" s="229"/>
      <c r="E202" s="166"/>
      <c r="F202" s="166"/>
      <c r="G202" s="166"/>
      <c r="H202" s="166"/>
      <c r="I202" s="173">
        <f t="shared" si="41"/>
        <v>0</v>
      </c>
    </row>
    <row r="203" ht="20.1" customHeight="1" spans="1:9">
      <c r="A203" s="235" t="s">
        <v>1196</v>
      </c>
      <c r="B203" s="226">
        <f>表二!C1255</f>
        <v>166</v>
      </c>
      <c r="C203" s="229">
        <f t="shared" si="43"/>
        <v>166</v>
      </c>
      <c r="D203" s="229"/>
      <c r="E203" s="166"/>
      <c r="F203" s="166"/>
      <c r="G203" s="166"/>
      <c r="H203" s="166"/>
      <c r="I203" s="173">
        <f t="shared" si="41"/>
        <v>0</v>
      </c>
    </row>
    <row r="204" ht="20.1" customHeight="1" spans="1:9">
      <c r="A204" s="235" t="s">
        <v>1197</v>
      </c>
      <c r="B204" s="226">
        <f>表二!C1261</f>
        <v>0</v>
      </c>
      <c r="C204" s="229">
        <f t="shared" si="43"/>
        <v>0</v>
      </c>
      <c r="D204" s="229"/>
      <c r="E204" s="166"/>
      <c r="F204" s="166"/>
      <c r="G204" s="166"/>
      <c r="H204" s="166"/>
      <c r="I204" s="173">
        <f t="shared" si="41"/>
        <v>0</v>
      </c>
    </row>
    <row r="205" ht="20.1" customHeight="1" spans="1:9">
      <c r="A205" s="235" t="s">
        <v>1198</v>
      </c>
      <c r="B205" s="226">
        <f>表二!C1269</f>
        <v>0</v>
      </c>
      <c r="C205" s="229">
        <f t="shared" si="43"/>
        <v>0</v>
      </c>
      <c r="D205" s="229"/>
      <c r="E205" s="166"/>
      <c r="F205" s="166"/>
      <c r="G205" s="166"/>
      <c r="H205" s="166"/>
      <c r="I205" s="173">
        <f t="shared" si="41"/>
        <v>0</v>
      </c>
    </row>
    <row r="206" ht="20.1" customHeight="1" spans="1:9">
      <c r="A206" s="235" t="s">
        <v>1199</v>
      </c>
      <c r="B206" s="226">
        <f>表二!C1282</f>
        <v>0</v>
      </c>
      <c r="C206" s="229">
        <f t="shared" si="43"/>
        <v>0</v>
      </c>
      <c r="D206" s="229"/>
      <c r="E206" s="166"/>
      <c r="F206" s="166"/>
      <c r="G206" s="166"/>
      <c r="H206" s="166"/>
      <c r="I206" s="173">
        <f t="shared" si="41"/>
        <v>0</v>
      </c>
    </row>
    <row r="207" ht="20.1" customHeight="1" spans="1:9">
      <c r="A207" s="235" t="s">
        <v>1200</v>
      </c>
      <c r="B207" s="226">
        <f>表二!C1286</f>
        <v>553</v>
      </c>
      <c r="C207" s="229">
        <f t="shared" si="43"/>
        <v>553</v>
      </c>
      <c r="D207" s="229"/>
      <c r="E207" s="166"/>
      <c r="F207" s="166"/>
      <c r="G207" s="166"/>
      <c r="H207" s="166"/>
      <c r="I207" s="173">
        <f t="shared" si="41"/>
        <v>0</v>
      </c>
    </row>
    <row r="208" ht="20.1" customHeight="1" spans="1:9">
      <c r="A208" s="235" t="s">
        <v>1201</v>
      </c>
      <c r="B208" s="226">
        <f>表二!C1292</f>
        <v>0</v>
      </c>
      <c r="C208" s="229">
        <f t="shared" si="43"/>
        <v>0</v>
      </c>
      <c r="D208" s="166"/>
      <c r="E208" s="166"/>
      <c r="F208" s="166"/>
      <c r="G208" s="166"/>
      <c r="H208" s="166"/>
      <c r="I208" s="173">
        <f t="shared" si="41"/>
        <v>0</v>
      </c>
    </row>
    <row r="209" s="222" customFormat="1" ht="20.1" customHeight="1" spans="1:9">
      <c r="A209" s="225" t="s">
        <v>1202</v>
      </c>
      <c r="B209" s="226">
        <f>表二!C1293</f>
        <v>0</v>
      </c>
      <c r="C209" s="229">
        <f t="shared" si="43"/>
        <v>0</v>
      </c>
      <c r="D209" s="166"/>
      <c r="E209" s="166"/>
      <c r="F209" s="166"/>
      <c r="G209" s="166"/>
      <c r="H209" s="166"/>
      <c r="I209" s="173">
        <f t="shared" si="41"/>
        <v>0</v>
      </c>
    </row>
    <row r="210" s="222" customFormat="1" ht="20.1" customHeight="1" spans="1:9">
      <c r="A210" s="225" t="s">
        <v>1203</v>
      </c>
      <c r="B210" s="226">
        <f>表二!C1294</f>
        <v>0</v>
      </c>
      <c r="C210" s="173">
        <f>C211</f>
        <v>0</v>
      </c>
      <c r="D210" s="173">
        <f t="shared" ref="D210:H210" si="44">D211</f>
        <v>0</v>
      </c>
      <c r="E210" s="173">
        <f t="shared" si="44"/>
        <v>0</v>
      </c>
      <c r="F210" s="173">
        <f t="shared" si="44"/>
        <v>0</v>
      </c>
      <c r="G210" s="173">
        <f t="shared" si="44"/>
        <v>0</v>
      </c>
      <c r="H210" s="173">
        <f t="shared" si="44"/>
        <v>0</v>
      </c>
      <c r="I210" s="173">
        <f t="shared" si="41"/>
        <v>0</v>
      </c>
    </row>
    <row r="211" ht="20.1" customHeight="1" spans="1:9">
      <c r="A211" s="234" t="s">
        <v>1040</v>
      </c>
      <c r="B211" s="226">
        <f>表二!C1295</f>
        <v>0</v>
      </c>
      <c r="C211" s="229">
        <f t="shared" ref="C211:C215" si="45">B211</f>
        <v>0</v>
      </c>
      <c r="D211" s="166"/>
      <c r="E211" s="166"/>
      <c r="F211" s="166"/>
      <c r="G211" s="166"/>
      <c r="H211" s="166"/>
      <c r="I211" s="173">
        <f t="shared" si="41"/>
        <v>0</v>
      </c>
    </row>
    <row r="212" s="222" customFormat="1" ht="20.1" customHeight="1" spans="1:9">
      <c r="A212" s="225" t="s">
        <v>1204</v>
      </c>
      <c r="B212" s="226">
        <f>表二!C1300</f>
        <v>0</v>
      </c>
      <c r="C212" s="229">
        <f t="shared" si="45"/>
        <v>0</v>
      </c>
      <c r="D212" s="166"/>
      <c r="E212" s="166"/>
      <c r="F212" s="166"/>
      <c r="G212" s="166"/>
      <c r="H212" s="166"/>
      <c r="I212" s="173">
        <f t="shared" si="41"/>
        <v>0</v>
      </c>
    </row>
    <row r="213" s="222" customFormat="1" ht="20.1" customHeight="1" spans="1:9">
      <c r="A213" s="225" t="s">
        <v>1205</v>
      </c>
      <c r="B213" s="226">
        <f>表二!C1302</f>
        <v>1025</v>
      </c>
      <c r="C213" s="173">
        <f>C214+C215</f>
        <v>1025</v>
      </c>
      <c r="D213" s="173">
        <f t="shared" ref="D213:H213" si="46">D214+D215</f>
        <v>0</v>
      </c>
      <c r="E213" s="173">
        <f t="shared" si="46"/>
        <v>0</v>
      </c>
      <c r="F213" s="173">
        <f t="shared" si="46"/>
        <v>0</v>
      </c>
      <c r="G213" s="173">
        <f t="shared" si="46"/>
        <v>0</v>
      </c>
      <c r="H213" s="173">
        <f t="shared" si="46"/>
        <v>0</v>
      </c>
      <c r="I213" s="173">
        <f t="shared" si="41"/>
        <v>0</v>
      </c>
    </row>
    <row r="214" ht="20.1" customHeight="1" spans="1:9">
      <c r="A214" s="234" t="s">
        <v>1206</v>
      </c>
      <c r="B214" s="226">
        <f>表二!C1303</f>
        <v>0</v>
      </c>
      <c r="C214" s="229">
        <f t="shared" si="45"/>
        <v>0</v>
      </c>
      <c r="D214" s="166"/>
      <c r="E214" s="166"/>
      <c r="F214" s="166"/>
      <c r="G214" s="166"/>
      <c r="H214" s="166"/>
      <c r="I214" s="173">
        <f t="shared" si="41"/>
        <v>0</v>
      </c>
    </row>
    <row r="215" ht="20.1" customHeight="1" spans="1:9">
      <c r="A215" s="234" t="s">
        <v>880</v>
      </c>
      <c r="B215" s="226">
        <f>表二!C1304</f>
        <v>1025</v>
      </c>
      <c r="C215" s="229">
        <f t="shared" si="45"/>
        <v>1025</v>
      </c>
      <c r="D215" s="229"/>
      <c r="E215" s="166"/>
      <c r="F215" s="166"/>
      <c r="G215" s="166"/>
      <c r="H215" s="166"/>
      <c r="I215" s="173">
        <f t="shared" si="41"/>
        <v>0</v>
      </c>
    </row>
    <row r="216" ht="20.1" customHeight="1" spans="1:9">
      <c r="A216" s="234"/>
      <c r="B216" s="166"/>
      <c r="C216" s="166"/>
      <c r="D216" s="166"/>
      <c r="E216" s="166"/>
      <c r="F216" s="166"/>
      <c r="G216" s="166"/>
      <c r="H216" s="166"/>
      <c r="I216" s="166"/>
    </row>
    <row r="217" ht="20.1" customHeight="1" spans="1:9">
      <c r="A217" s="234"/>
      <c r="B217" s="166"/>
      <c r="C217" s="166"/>
      <c r="D217" s="166"/>
      <c r="E217" s="166"/>
      <c r="F217" s="166"/>
      <c r="G217" s="166"/>
      <c r="H217" s="166"/>
      <c r="I217" s="166"/>
    </row>
    <row r="218" ht="20.1" customHeight="1" spans="1:9">
      <c r="A218" s="234"/>
      <c r="B218" s="166"/>
      <c r="C218" s="166"/>
      <c r="D218" s="166"/>
      <c r="E218" s="166"/>
      <c r="F218" s="166"/>
      <c r="G218" s="166"/>
      <c r="H218" s="166"/>
      <c r="I218" s="166"/>
    </row>
    <row r="219" ht="20.1" customHeight="1" spans="1:9">
      <c r="A219" s="234"/>
      <c r="B219" s="166"/>
      <c r="C219" s="166"/>
      <c r="D219" s="166"/>
      <c r="E219" s="166"/>
      <c r="F219" s="166"/>
      <c r="G219" s="166"/>
      <c r="H219" s="166"/>
      <c r="I219" s="166"/>
    </row>
    <row r="220" ht="20.1" customHeight="1" spans="1:9">
      <c r="A220" s="166"/>
      <c r="B220" s="166"/>
      <c r="C220" s="166"/>
      <c r="D220" s="166"/>
      <c r="E220" s="166"/>
      <c r="F220" s="166"/>
      <c r="G220" s="166"/>
      <c r="H220" s="166"/>
      <c r="I220" s="166"/>
    </row>
    <row r="221" ht="20.1" customHeight="1" spans="1:9">
      <c r="A221" s="166"/>
      <c r="B221" s="166"/>
      <c r="C221" s="166"/>
      <c r="D221" s="166"/>
      <c r="E221" s="166"/>
      <c r="F221" s="166"/>
      <c r="G221" s="166"/>
      <c r="H221" s="166"/>
      <c r="I221" s="166"/>
    </row>
    <row r="222" ht="20.1" customHeight="1" spans="1:9">
      <c r="A222" s="166"/>
      <c r="B222" s="166"/>
      <c r="C222" s="166"/>
      <c r="D222" s="166"/>
      <c r="E222" s="166"/>
      <c r="F222" s="166"/>
      <c r="G222" s="166"/>
      <c r="H222" s="166"/>
      <c r="I222" s="166"/>
    </row>
    <row r="223" ht="20.1" customHeight="1" spans="1:9">
      <c r="A223" s="166"/>
      <c r="B223" s="166"/>
      <c r="C223" s="166"/>
      <c r="D223" s="166"/>
      <c r="E223" s="166"/>
      <c r="F223" s="166"/>
      <c r="G223" s="166"/>
      <c r="H223" s="166"/>
      <c r="I223" s="166"/>
    </row>
    <row r="224" ht="20.1" customHeight="1" spans="1:9">
      <c r="A224" s="141" t="s">
        <v>1207</v>
      </c>
      <c r="B224" s="141">
        <f>表二!C1307</f>
        <v>497000</v>
      </c>
      <c r="C224" s="141">
        <f>C6+C34+C37+C40+C52+C63+C74+C81+C102+C116+C132+C139+C150+C158+C166+C170+C174+C184+C190+C194+C200+C209+C210+C212+C213</f>
        <v>497000</v>
      </c>
      <c r="D224" s="141">
        <f t="shared" ref="D224:H224" si="47">D6+D34+D37+D40+D52+D63+D74+D81+D102+D116+D132+D139+D150+D158+D166+D170+D174+D184+D190+D194+D200+D209+D210+D212+D213</f>
        <v>0</v>
      </c>
      <c r="E224" s="141">
        <f t="shared" si="47"/>
        <v>0</v>
      </c>
      <c r="F224" s="141">
        <f t="shared" si="47"/>
        <v>0</v>
      </c>
      <c r="G224" s="141">
        <f t="shared" si="47"/>
        <v>0</v>
      </c>
      <c r="H224" s="141">
        <f t="shared" si="47"/>
        <v>0</v>
      </c>
      <c r="I224" s="173">
        <f>IF(B224=SUM(C224:H224),0,"散总不符")</f>
        <v>0</v>
      </c>
    </row>
    <row r="225" spans="9:9">
      <c r="I225" s="237">
        <f>COUNTIF($I$6:$I$224,"散总不符")</f>
        <v>0</v>
      </c>
    </row>
  </sheetData>
  <mergeCells count="10">
    <mergeCell ref="A2:H2"/>
    <mergeCell ref="A4:A5"/>
    <mergeCell ref="B4:B5"/>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8"/>
  <sheetViews>
    <sheetView showGridLines="0" showZeros="0" workbookViewId="0">
      <selection activeCell="A1" sqref="A1"/>
    </sheetView>
  </sheetViews>
  <sheetFormatPr defaultColWidth="5.75" defaultRowHeight="15.75"/>
  <cols>
    <col min="1" max="1" width="31.625" style="196" customWidth="1"/>
    <col min="2" max="2" width="7.5" style="196" customWidth="1"/>
    <col min="3" max="5" width="5.625" style="196" customWidth="1"/>
    <col min="6" max="6" width="5.75" style="196" customWidth="1"/>
    <col min="7" max="9" width="5.625" style="196" customWidth="1"/>
    <col min="10" max="15" width="5.375" style="196" customWidth="1"/>
    <col min="16" max="16" width="5.375" style="197" customWidth="1"/>
    <col min="17" max="26" width="5.375" style="196" customWidth="1"/>
    <col min="27" max="16384" width="5.75" style="196"/>
  </cols>
  <sheetData>
    <row r="1" ht="28.5" customHeight="1" spans="1:1">
      <c r="A1" s="168"/>
    </row>
    <row r="2" s="194" customFormat="1" ht="28.5" customHeight="1" spans="1:27">
      <c r="A2" s="198" t="s">
        <v>1208</v>
      </c>
      <c r="B2" s="198" t="s">
        <v>1209</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row>
    <row r="3" ht="28.5" customHeight="1" spans="1:26">
      <c r="A3" s="199"/>
      <c r="B3" s="199" t="s">
        <v>32</v>
      </c>
      <c r="C3" s="199"/>
      <c r="D3" s="199"/>
      <c r="E3" s="199"/>
      <c r="F3" s="199"/>
      <c r="G3" s="199"/>
      <c r="H3" s="199"/>
      <c r="I3" s="199"/>
      <c r="J3" s="199"/>
      <c r="K3" s="199"/>
      <c r="L3" s="199"/>
      <c r="M3" s="199"/>
      <c r="N3" s="199"/>
      <c r="O3" s="199"/>
      <c r="P3" s="214"/>
      <c r="Q3" s="199"/>
      <c r="R3" s="199"/>
      <c r="S3" s="199"/>
      <c r="T3" s="199"/>
      <c r="U3" s="199"/>
      <c r="V3" s="199"/>
      <c r="W3" s="199"/>
      <c r="X3" s="199"/>
      <c r="Y3" s="199"/>
      <c r="Z3" s="199" t="s">
        <v>1210</v>
      </c>
    </row>
    <row r="4" ht="26.25" customHeight="1" spans="1:26">
      <c r="A4" s="200" t="s">
        <v>1149</v>
      </c>
      <c r="B4" s="201" t="s">
        <v>1211</v>
      </c>
      <c r="C4" s="201"/>
      <c r="D4" s="201"/>
      <c r="E4" s="201"/>
      <c r="F4" s="201"/>
      <c r="G4" s="201"/>
      <c r="H4" s="201"/>
      <c r="I4" s="201"/>
      <c r="J4" s="201"/>
      <c r="K4" s="201"/>
      <c r="L4" s="201"/>
      <c r="M4" s="201"/>
      <c r="N4" s="201"/>
      <c r="O4" s="201"/>
      <c r="P4" s="215"/>
      <c r="Q4" s="201"/>
      <c r="R4" s="201"/>
      <c r="S4" s="201"/>
      <c r="T4" s="201"/>
      <c r="U4" s="201"/>
      <c r="V4" s="201"/>
      <c r="W4" s="201"/>
      <c r="X4" s="201"/>
      <c r="Y4" s="201"/>
      <c r="Z4" s="201"/>
    </row>
    <row r="5" ht="17.1" customHeight="1" spans="1:26">
      <c r="A5" s="202"/>
      <c r="B5" s="203" t="s">
        <v>1212</v>
      </c>
      <c r="C5" s="204" t="s">
        <v>1152</v>
      </c>
      <c r="D5" s="204" t="s">
        <v>1153</v>
      </c>
      <c r="E5" s="204" t="s">
        <v>1154</v>
      </c>
      <c r="F5" s="204" t="s">
        <v>1155</v>
      </c>
      <c r="G5" s="204" t="s">
        <v>1156</v>
      </c>
      <c r="H5" s="204" t="s">
        <v>1157</v>
      </c>
      <c r="I5" s="204" t="s">
        <v>1158</v>
      </c>
      <c r="J5" s="204" t="s">
        <v>1159</v>
      </c>
      <c r="K5" s="216" t="s">
        <v>1213</v>
      </c>
      <c r="L5" s="204" t="s">
        <v>1214</v>
      </c>
      <c r="M5" s="204" t="s">
        <v>1215</v>
      </c>
      <c r="N5" s="204" t="s">
        <v>1163</v>
      </c>
      <c r="O5" s="204" t="s">
        <v>1164</v>
      </c>
      <c r="P5" s="204" t="s">
        <v>1165</v>
      </c>
      <c r="Q5" s="204" t="s">
        <v>1166</v>
      </c>
      <c r="R5" s="204" t="s">
        <v>1167</v>
      </c>
      <c r="S5" s="204" t="s">
        <v>1216</v>
      </c>
      <c r="T5" s="203" t="s">
        <v>1217</v>
      </c>
      <c r="U5" s="203" t="s">
        <v>1218</v>
      </c>
      <c r="V5" s="219" t="s">
        <v>1170</v>
      </c>
      <c r="W5" s="220" t="s">
        <v>1219</v>
      </c>
      <c r="X5" s="204" t="s">
        <v>1220</v>
      </c>
      <c r="Y5" s="204" t="s">
        <v>1221</v>
      </c>
      <c r="Z5" s="204" t="s">
        <v>1222</v>
      </c>
    </row>
    <row r="6" ht="61.5" customHeight="1" spans="1:26">
      <c r="A6" s="205"/>
      <c r="B6" s="206"/>
      <c r="C6" s="204"/>
      <c r="D6" s="204" t="s">
        <v>1223</v>
      </c>
      <c r="E6" s="204" t="s">
        <v>1224</v>
      </c>
      <c r="F6" s="204"/>
      <c r="G6" s="204" t="s">
        <v>1225</v>
      </c>
      <c r="H6" s="204" t="s">
        <v>1226</v>
      </c>
      <c r="I6" s="204" t="s">
        <v>1227</v>
      </c>
      <c r="J6" s="204" t="s">
        <v>1228</v>
      </c>
      <c r="K6" s="216" t="s">
        <v>1229</v>
      </c>
      <c r="L6" s="204" t="s">
        <v>1230</v>
      </c>
      <c r="M6" s="204" t="s">
        <v>1231</v>
      </c>
      <c r="N6" s="204" t="s">
        <v>1232</v>
      </c>
      <c r="O6" s="204" t="s">
        <v>1233</v>
      </c>
      <c r="P6" s="204" t="s">
        <v>1234</v>
      </c>
      <c r="Q6" s="204" t="s">
        <v>1235</v>
      </c>
      <c r="R6" s="204" t="s">
        <v>1236</v>
      </c>
      <c r="S6" s="204" t="s">
        <v>1237</v>
      </c>
      <c r="T6" s="206"/>
      <c r="U6" s="206"/>
      <c r="V6" s="219" t="s">
        <v>1238</v>
      </c>
      <c r="W6" s="206"/>
      <c r="X6" s="204"/>
      <c r="Y6" s="204" t="s">
        <v>1239</v>
      </c>
      <c r="Z6" s="204" t="s">
        <v>1240</v>
      </c>
    </row>
    <row r="7" s="195" customFormat="1" ht="15.95" customHeight="1" spans="1:26">
      <c r="A7" s="207" t="s">
        <v>1172</v>
      </c>
      <c r="B7" s="208">
        <f>B8+B9</f>
        <v>994000</v>
      </c>
      <c r="C7" s="208">
        <f t="shared" ref="C7:Z7" si="0">C8+C9</f>
        <v>94852</v>
      </c>
      <c r="D7" s="208">
        <f t="shared" si="0"/>
        <v>0</v>
      </c>
      <c r="E7" s="208">
        <f t="shared" si="0"/>
        <v>838</v>
      </c>
      <c r="F7" s="208">
        <f t="shared" si="0"/>
        <v>31771</v>
      </c>
      <c r="G7" s="208">
        <f t="shared" si="0"/>
        <v>178440</v>
      </c>
      <c r="H7" s="208">
        <f t="shared" si="0"/>
        <v>15170</v>
      </c>
      <c r="I7" s="208">
        <f t="shared" si="0"/>
        <v>26306</v>
      </c>
      <c r="J7" s="208">
        <f t="shared" si="0"/>
        <v>183640</v>
      </c>
      <c r="K7" s="208">
        <f t="shared" si="0"/>
        <v>120756</v>
      </c>
      <c r="L7" s="208">
        <f t="shared" si="0"/>
        <v>10716</v>
      </c>
      <c r="M7" s="208">
        <f t="shared" si="0"/>
        <v>25748</v>
      </c>
      <c r="N7" s="208">
        <f t="shared" si="0"/>
        <v>181670</v>
      </c>
      <c r="O7" s="208">
        <f t="shared" si="0"/>
        <v>32210</v>
      </c>
      <c r="P7" s="208">
        <f t="shared" si="0"/>
        <v>3640</v>
      </c>
      <c r="Q7" s="208">
        <f t="shared" si="0"/>
        <v>7282</v>
      </c>
      <c r="R7" s="208">
        <f t="shared" si="0"/>
        <v>730</v>
      </c>
      <c r="S7" s="208">
        <f t="shared" si="0"/>
        <v>0</v>
      </c>
      <c r="T7" s="208">
        <f t="shared" si="0"/>
        <v>5810</v>
      </c>
      <c r="U7" s="208">
        <f t="shared" si="0"/>
        <v>64959</v>
      </c>
      <c r="V7" s="208">
        <f t="shared" si="0"/>
        <v>2232</v>
      </c>
      <c r="W7" s="208">
        <f t="shared" si="0"/>
        <v>5180</v>
      </c>
      <c r="X7" s="208">
        <f t="shared" si="0"/>
        <v>0</v>
      </c>
      <c r="Y7" s="208">
        <f t="shared" si="0"/>
        <v>0</v>
      </c>
      <c r="Z7" s="208">
        <f t="shared" si="0"/>
        <v>2050</v>
      </c>
    </row>
    <row r="8" s="195" customFormat="1" ht="15.95" customHeight="1" spans="1:26">
      <c r="A8" s="209" t="s">
        <v>1173</v>
      </c>
      <c r="B8" s="208">
        <f>表二!C1307</f>
        <v>497000</v>
      </c>
      <c r="C8" s="208">
        <f>表二!C5</f>
        <v>47426</v>
      </c>
      <c r="D8" s="208">
        <f>表二!C251</f>
        <v>0</v>
      </c>
      <c r="E8" s="208">
        <f>表二!C254</f>
        <v>419</v>
      </c>
      <c r="F8" s="208">
        <f>表二!C266</f>
        <v>14607</v>
      </c>
      <c r="G8" s="208">
        <f>表二!C355</f>
        <v>89220</v>
      </c>
      <c r="H8" s="208">
        <f>表二!C409</f>
        <v>7585</v>
      </c>
      <c r="I8" s="208">
        <f>表二!C465</f>
        <v>13153</v>
      </c>
      <c r="J8" s="208">
        <f>表二!C521</f>
        <v>91820</v>
      </c>
      <c r="K8" s="208">
        <f>表二!C638</f>
        <v>60378</v>
      </c>
      <c r="L8" s="208">
        <f>表二!C709</f>
        <v>5358</v>
      </c>
      <c r="M8" s="208">
        <f>表二!C782</f>
        <v>12874</v>
      </c>
      <c r="N8" s="208">
        <f>表二!C801</f>
        <v>90835</v>
      </c>
      <c r="O8" s="208">
        <f>表二!C926</f>
        <v>16105</v>
      </c>
      <c r="P8" s="217">
        <f>表二!C990</f>
        <v>1820</v>
      </c>
      <c r="Q8" s="208">
        <f>表二!C1056</f>
        <v>3641</v>
      </c>
      <c r="R8" s="208">
        <f>表二!C1076</f>
        <v>365</v>
      </c>
      <c r="S8" s="208">
        <f>表二!C1091</f>
        <v>0</v>
      </c>
      <c r="T8" s="208">
        <f>表二!C1101</f>
        <v>2905</v>
      </c>
      <c r="U8" s="208">
        <f>表二!C1165</f>
        <v>33758</v>
      </c>
      <c r="V8" s="208">
        <f>表二!C1183</f>
        <v>1116</v>
      </c>
      <c r="W8" s="208">
        <f>表二!C1236</f>
        <v>2590</v>
      </c>
      <c r="X8" s="208">
        <f>表二!C1294</f>
        <v>0</v>
      </c>
      <c r="Y8" s="208">
        <f>表二!C1300</f>
        <v>0</v>
      </c>
      <c r="Z8" s="208">
        <f>表二!C1302</f>
        <v>1025</v>
      </c>
    </row>
    <row r="9" s="195" customFormat="1" ht="15.95" customHeight="1" spans="1:26">
      <c r="A9" s="210" t="s">
        <v>1174</v>
      </c>
      <c r="B9" s="208">
        <f>SUM(B10:B13)</f>
        <v>497000</v>
      </c>
      <c r="C9" s="208">
        <f t="shared" ref="C9:Z9" si="1">SUM(C10:C13)</f>
        <v>47426</v>
      </c>
      <c r="D9" s="208">
        <f t="shared" si="1"/>
        <v>0</v>
      </c>
      <c r="E9" s="208">
        <f t="shared" si="1"/>
        <v>419</v>
      </c>
      <c r="F9" s="208">
        <f t="shared" si="1"/>
        <v>17164</v>
      </c>
      <c r="G9" s="208">
        <f t="shared" si="1"/>
        <v>89220</v>
      </c>
      <c r="H9" s="208">
        <f t="shared" si="1"/>
        <v>7585</v>
      </c>
      <c r="I9" s="208">
        <f t="shared" si="1"/>
        <v>13153</v>
      </c>
      <c r="J9" s="208">
        <f t="shared" si="1"/>
        <v>91820</v>
      </c>
      <c r="K9" s="208">
        <f t="shared" si="1"/>
        <v>60378</v>
      </c>
      <c r="L9" s="208">
        <f t="shared" si="1"/>
        <v>5358</v>
      </c>
      <c r="M9" s="208">
        <f t="shared" si="1"/>
        <v>12874</v>
      </c>
      <c r="N9" s="208">
        <f t="shared" si="1"/>
        <v>90835</v>
      </c>
      <c r="O9" s="208">
        <f t="shared" si="1"/>
        <v>16105</v>
      </c>
      <c r="P9" s="208">
        <f t="shared" si="1"/>
        <v>1820</v>
      </c>
      <c r="Q9" s="208">
        <f t="shared" si="1"/>
        <v>3641</v>
      </c>
      <c r="R9" s="208">
        <f t="shared" si="1"/>
        <v>365</v>
      </c>
      <c r="S9" s="208">
        <f t="shared" si="1"/>
        <v>0</v>
      </c>
      <c r="T9" s="208">
        <f t="shared" si="1"/>
        <v>2905</v>
      </c>
      <c r="U9" s="208">
        <f t="shared" si="1"/>
        <v>31201</v>
      </c>
      <c r="V9" s="208">
        <f t="shared" si="1"/>
        <v>1116</v>
      </c>
      <c r="W9" s="208">
        <f t="shared" si="1"/>
        <v>2590</v>
      </c>
      <c r="X9" s="208">
        <f t="shared" si="1"/>
        <v>0</v>
      </c>
      <c r="Y9" s="208">
        <f t="shared" si="1"/>
        <v>0</v>
      </c>
      <c r="Z9" s="208">
        <f t="shared" si="1"/>
        <v>1025</v>
      </c>
    </row>
    <row r="10" s="195" customFormat="1" ht="15.95" customHeight="1" spans="1:26">
      <c r="A10" s="211" t="s">
        <v>1175</v>
      </c>
      <c r="B10" s="212"/>
      <c r="C10" s="212"/>
      <c r="D10" s="212"/>
      <c r="E10" s="212"/>
      <c r="F10" s="212"/>
      <c r="G10" s="212"/>
      <c r="H10" s="212"/>
      <c r="I10" s="212"/>
      <c r="J10" s="212"/>
      <c r="K10" s="212"/>
      <c r="L10" s="212"/>
      <c r="M10" s="212"/>
      <c r="N10" s="212"/>
      <c r="O10" s="212"/>
      <c r="P10" s="218"/>
      <c r="Q10" s="212"/>
      <c r="R10" s="212"/>
      <c r="S10" s="212"/>
      <c r="T10" s="212"/>
      <c r="U10" s="212"/>
      <c r="V10" s="212"/>
      <c r="W10" s="212"/>
      <c r="X10" s="212"/>
      <c r="Y10" s="212"/>
      <c r="Z10" s="212"/>
    </row>
    <row r="11" s="195" customFormat="1" ht="15.95" customHeight="1" spans="1:26">
      <c r="A11" s="211" t="s">
        <v>1176</v>
      </c>
      <c r="B11" s="212"/>
      <c r="C11" s="212"/>
      <c r="D11" s="212"/>
      <c r="E11" s="212"/>
      <c r="F11" s="212"/>
      <c r="G11" s="212"/>
      <c r="H11" s="212"/>
      <c r="I11" s="212"/>
      <c r="J11" s="212"/>
      <c r="K11" s="212"/>
      <c r="L11" s="212"/>
      <c r="M11" s="212"/>
      <c r="N11" s="212"/>
      <c r="O11" s="212"/>
      <c r="P11" s="218"/>
      <c r="Q11" s="212"/>
      <c r="R11" s="212"/>
      <c r="S11" s="212"/>
      <c r="T11" s="212"/>
      <c r="U11" s="212"/>
      <c r="V11" s="212"/>
      <c r="W11" s="212"/>
      <c r="X11" s="212"/>
      <c r="Y11" s="212"/>
      <c r="Z11" s="212"/>
    </row>
    <row r="12" s="195" customFormat="1" ht="15.95" customHeight="1" spans="1:26">
      <c r="A12" s="213" t="s">
        <v>1177</v>
      </c>
      <c r="B12" s="212">
        <f>SUM(C12:Z12)</f>
        <v>497000</v>
      </c>
      <c r="C12" s="212">
        <v>47426</v>
      </c>
      <c r="D12" s="212">
        <v>0</v>
      </c>
      <c r="E12" s="212">
        <v>419</v>
      </c>
      <c r="F12" s="212">
        <v>17164</v>
      </c>
      <c r="G12" s="212">
        <v>89220</v>
      </c>
      <c r="H12" s="212">
        <v>7585</v>
      </c>
      <c r="I12" s="212">
        <v>13153</v>
      </c>
      <c r="J12" s="212">
        <v>91820</v>
      </c>
      <c r="K12" s="212">
        <v>60378</v>
      </c>
      <c r="L12" s="212">
        <v>5358</v>
      </c>
      <c r="M12" s="212">
        <v>12874</v>
      </c>
      <c r="N12" s="212">
        <v>90835</v>
      </c>
      <c r="O12" s="212">
        <v>16105</v>
      </c>
      <c r="P12" s="218">
        <v>1820</v>
      </c>
      <c r="Q12" s="212">
        <v>3641</v>
      </c>
      <c r="R12" s="212">
        <v>365</v>
      </c>
      <c r="S12" s="212">
        <v>0</v>
      </c>
      <c r="T12" s="212">
        <v>2905</v>
      </c>
      <c r="U12" s="212">
        <v>31201</v>
      </c>
      <c r="V12" s="212">
        <v>1116</v>
      </c>
      <c r="W12" s="212">
        <v>2590</v>
      </c>
      <c r="X12" s="212">
        <v>0</v>
      </c>
      <c r="Y12" s="212">
        <v>0</v>
      </c>
      <c r="Z12" s="212">
        <v>1025</v>
      </c>
    </row>
    <row r="13" s="195" customFormat="1" ht="15.95" customHeight="1" spans="1:26">
      <c r="A13" s="211" t="s">
        <v>1178</v>
      </c>
      <c r="B13" s="212"/>
      <c r="C13" s="212"/>
      <c r="D13" s="212"/>
      <c r="E13" s="212"/>
      <c r="F13" s="212"/>
      <c r="G13" s="212"/>
      <c r="H13" s="212"/>
      <c r="I13" s="212"/>
      <c r="J13" s="212"/>
      <c r="K13" s="212"/>
      <c r="L13" s="212"/>
      <c r="M13" s="212"/>
      <c r="N13" s="212"/>
      <c r="O13" s="212"/>
      <c r="P13" s="218"/>
      <c r="Q13" s="212"/>
      <c r="R13" s="212"/>
      <c r="S13" s="212"/>
      <c r="T13" s="212"/>
      <c r="U13" s="212"/>
      <c r="V13" s="212"/>
      <c r="W13" s="212"/>
      <c r="X13" s="212"/>
      <c r="Y13" s="212"/>
      <c r="Z13" s="212"/>
    </row>
    <row r="14" s="195" customFormat="1" ht="15.95" customHeight="1" spans="1:26">
      <c r="A14" s="212"/>
      <c r="B14" s="212"/>
      <c r="C14" s="212"/>
      <c r="D14" s="212"/>
      <c r="E14" s="212"/>
      <c r="F14" s="212"/>
      <c r="G14" s="212"/>
      <c r="H14" s="212"/>
      <c r="I14" s="212"/>
      <c r="J14" s="212"/>
      <c r="K14" s="212"/>
      <c r="L14" s="212"/>
      <c r="M14" s="212"/>
      <c r="N14" s="212"/>
      <c r="O14" s="212"/>
      <c r="P14" s="218"/>
      <c r="Q14" s="212"/>
      <c r="R14" s="212"/>
      <c r="S14" s="212"/>
      <c r="T14" s="212"/>
      <c r="U14" s="212"/>
      <c r="V14" s="212"/>
      <c r="W14" s="212"/>
      <c r="X14" s="212"/>
      <c r="Y14" s="212"/>
      <c r="Z14" s="212"/>
    </row>
    <row r="15" s="195" customFormat="1" ht="15.95" customHeight="1" spans="1:26">
      <c r="A15" s="212"/>
      <c r="B15" s="212"/>
      <c r="C15" s="212"/>
      <c r="D15" s="212"/>
      <c r="E15" s="212"/>
      <c r="F15" s="212"/>
      <c r="G15" s="212"/>
      <c r="H15" s="212"/>
      <c r="I15" s="212"/>
      <c r="J15" s="212"/>
      <c r="K15" s="212"/>
      <c r="L15" s="212"/>
      <c r="M15" s="212"/>
      <c r="N15" s="212"/>
      <c r="O15" s="212"/>
      <c r="P15" s="218"/>
      <c r="Q15" s="212"/>
      <c r="R15" s="212"/>
      <c r="S15" s="212"/>
      <c r="T15" s="212"/>
      <c r="U15" s="212"/>
      <c r="V15" s="212"/>
      <c r="W15" s="212"/>
      <c r="X15" s="212"/>
      <c r="Y15" s="212"/>
      <c r="Z15" s="212"/>
    </row>
    <row r="16" s="195" customFormat="1" ht="15.95" customHeight="1" spans="1:26">
      <c r="A16" s="212"/>
      <c r="B16" s="212"/>
      <c r="C16" s="212"/>
      <c r="D16" s="212"/>
      <c r="E16" s="212"/>
      <c r="F16" s="212"/>
      <c r="G16" s="212"/>
      <c r="H16" s="212"/>
      <c r="I16" s="212"/>
      <c r="J16" s="212"/>
      <c r="K16" s="212"/>
      <c r="L16" s="212"/>
      <c r="M16" s="212"/>
      <c r="N16" s="212"/>
      <c r="O16" s="212"/>
      <c r="P16" s="218"/>
      <c r="Q16" s="212"/>
      <c r="R16" s="212"/>
      <c r="S16" s="212"/>
      <c r="T16" s="212"/>
      <c r="U16" s="212"/>
      <c r="V16" s="212"/>
      <c r="W16" s="212"/>
      <c r="X16" s="212"/>
      <c r="Y16" s="212"/>
      <c r="Z16" s="212"/>
    </row>
    <row r="17" s="195" customFormat="1" ht="15.95" customHeight="1" spans="1:26">
      <c r="A17" s="212"/>
      <c r="B17" s="212"/>
      <c r="C17" s="212"/>
      <c r="D17" s="212"/>
      <c r="E17" s="212"/>
      <c r="F17" s="212"/>
      <c r="G17" s="212"/>
      <c r="H17" s="212"/>
      <c r="I17" s="212"/>
      <c r="J17" s="212"/>
      <c r="K17" s="212"/>
      <c r="L17" s="212"/>
      <c r="M17" s="212"/>
      <c r="N17" s="212"/>
      <c r="O17" s="212"/>
      <c r="P17" s="218"/>
      <c r="Q17" s="212"/>
      <c r="R17" s="212"/>
      <c r="S17" s="212"/>
      <c r="T17" s="212"/>
      <c r="U17" s="212"/>
      <c r="V17" s="212"/>
      <c r="W17" s="212"/>
      <c r="X17" s="212"/>
      <c r="Y17" s="212"/>
      <c r="Z17" s="212"/>
    </row>
    <row r="18" s="195" customFormat="1" ht="15.95" customHeight="1" spans="1:26">
      <c r="A18" s="212"/>
      <c r="B18" s="212"/>
      <c r="C18" s="212"/>
      <c r="D18" s="212"/>
      <c r="E18" s="212"/>
      <c r="F18" s="212"/>
      <c r="G18" s="212"/>
      <c r="H18" s="212"/>
      <c r="I18" s="212"/>
      <c r="J18" s="212"/>
      <c r="K18" s="212"/>
      <c r="L18" s="212"/>
      <c r="M18" s="212"/>
      <c r="N18" s="212"/>
      <c r="O18" s="212"/>
      <c r="P18" s="218"/>
      <c r="Q18" s="212"/>
      <c r="R18" s="212"/>
      <c r="S18" s="212"/>
      <c r="T18" s="212"/>
      <c r="U18" s="212"/>
      <c r="V18" s="212"/>
      <c r="W18" s="212"/>
      <c r="X18" s="212"/>
      <c r="Y18" s="212"/>
      <c r="Z18" s="212"/>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pageMargins left="0.471527777777778" right="0.471527777777778" top="0.590277777777778" bottom="0.471527777777778" header="0.313888888888889" footer="0.313888888888889"/>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showZeros="0" zoomScale="80" zoomScaleNormal="80" workbookViewId="0">
      <pane ySplit="5" topLeftCell="A6" activePane="bottomLeft" state="frozen"/>
      <selection/>
      <selection pane="bottomLeft" activeCell="A1" sqref="A1"/>
    </sheetView>
  </sheetViews>
  <sheetFormatPr defaultColWidth="9" defaultRowHeight="14.25" outlineLevelCol="7"/>
  <cols>
    <col min="1" max="1" width="42.625" style="185" customWidth="1"/>
    <col min="2" max="2" width="12" style="185" customWidth="1"/>
    <col min="3" max="3" width="10.5" style="185" customWidth="1"/>
    <col min="4" max="4" width="13.875" style="185" customWidth="1"/>
    <col min="5" max="5" width="59.375" style="185" customWidth="1"/>
    <col min="6" max="6" width="12.875" style="185" customWidth="1"/>
    <col min="7" max="7" width="10.875" style="185" customWidth="1"/>
    <col min="8" max="8" width="13.75" style="185" customWidth="1"/>
    <col min="9" max="16384" width="9" style="185"/>
  </cols>
  <sheetData>
    <row r="1" ht="27" customHeight="1" spans="1:8">
      <c r="A1" s="168"/>
      <c r="B1" s="168"/>
      <c r="C1" s="168"/>
      <c r="D1" s="168"/>
      <c r="E1" s="168"/>
      <c r="F1" s="168"/>
      <c r="G1" s="168"/>
      <c r="H1" s="186" t="s">
        <v>32</v>
      </c>
    </row>
    <row r="2" ht="27" customHeight="1" spans="1:8">
      <c r="A2" s="159" t="s">
        <v>1241</v>
      </c>
      <c r="B2" s="159"/>
      <c r="C2" s="159"/>
      <c r="D2" s="159"/>
      <c r="E2" s="159"/>
      <c r="F2" s="159"/>
      <c r="G2" s="159"/>
      <c r="H2" s="159"/>
    </row>
    <row r="3" ht="27" customHeight="1" spans="1:8">
      <c r="A3" s="130"/>
      <c r="B3" s="130"/>
      <c r="C3" s="130"/>
      <c r="D3" s="130"/>
      <c r="E3" s="130"/>
      <c r="F3" s="130"/>
      <c r="G3" s="130"/>
      <c r="H3" s="187" t="s">
        <v>1</v>
      </c>
    </row>
    <row r="4" ht="31.5" customHeight="1" spans="1:8">
      <c r="A4" s="169" t="s">
        <v>1242</v>
      </c>
      <c r="B4" s="188"/>
      <c r="C4" s="188"/>
      <c r="D4" s="170"/>
      <c r="E4" s="169" t="s">
        <v>1243</v>
      </c>
      <c r="F4" s="188"/>
      <c r="G4" s="188"/>
      <c r="H4" s="170"/>
    </row>
    <row r="5" ht="35.25" customHeight="1" spans="1:8">
      <c r="A5" s="189" t="s">
        <v>35</v>
      </c>
      <c r="B5" s="163" t="s">
        <v>36</v>
      </c>
      <c r="C5" s="189" t="s">
        <v>37</v>
      </c>
      <c r="D5" s="163" t="s">
        <v>38</v>
      </c>
      <c r="E5" s="189" t="s">
        <v>35</v>
      </c>
      <c r="F5" s="163" t="s">
        <v>36</v>
      </c>
      <c r="G5" s="189" t="s">
        <v>37</v>
      </c>
      <c r="H5" s="163" t="s">
        <v>38</v>
      </c>
    </row>
    <row r="6" s="183" customFormat="1" ht="20.1" customHeight="1" spans="1:8">
      <c r="A6" s="140" t="s">
        <v>1244</v>
      </c>
      <c r="B6" s="190"/>
      <c r="C6" s="173">
        <f>表八!B6</f>
        <v>0</v>
      </c>
      <c r="D6" s="173" t="e">
        <f>C6/B6</f>
        <v>#DIV/0!</v>
      </c>
      <c r="E6" s="140" t="s">
        <v>1245</v>
      </c>
      <c r="F6" s="172">
        <f>SUM(F7:F9)</f>
        <v>1</v>
      </c>
      <c r="G6" s="172">
        <f>表八!D6</f>
        <v>3000</v>
      </c>
      <c r="H6" s="172">
        <f>G6/F6</f>
        <v>3000</v>
      </c>
    </row>
    <row r="7" s="183" customFormat="1" ht="20.1" customHeight="1" spans="1:8">
      <c r="A7" s="140" t="s">
        <v>1246</v>
      </c>
      <c r="B7" s="190"/>
      <c r="C7" s="173">
        <f>表八!B7</f>
        <v>0</v>
      </c>
      <c r="D7" s="173" t="e">
        <f t="shared" ref="D7:D22" si="0">C7/B7</f>
        <v>#DIV/0!</v>
      </c>
      <c r="E7" s="142" t="s">
        <v>1247</v>
      </c>
      <c r="F7" s="190"/>
      <c r="G7" s="173">
        <f>表八!D7</f>
        <v>0</v>
      </c>
      <c r="H7" s="172" t="e">
        <f t="shared" ref="H7:H51" si="1">G7/F7</f>
        <v>#DIV/0!</v>
      </c>
    </row>
    <row r="8" s="183" customFormat="1" ht="20.1" customHeight="1" spans="1:8">
      <c r="A8" s="140" t="s">
        <v>1248</v>
      </c>
      <c r="B8" s="190"/>
      <c r="C8" s="173">
        <f>表八!B8</f>
        <v>0</v>
      </c>
      <c r="D8" s="173" t="e">
        <f t="shared" si="0"/>
        <v>#DIV/0!</v>
      </c>
      <c r="E8" s="142" t="s">
        <v>1249</v>
      </c>
      <c r="F8" s="190"/>
      <c r="G8" s="173">
        <f>表八!D12</f>
        <v>3000</v>
      </c>
      <c r="H8" s="172" t="e">
        <f t="shared" si="1"/>
        <v>#DIV/0!</v>
      </c>
    </row>
    <row r="9" s="183" customFormat="1" ht="20.1" customHeight="1" spans="1:8">
      <c r="A9" s="191" t="s">
        <v>1250</v>
      </c>
      <c r="B9" s="190"/>
      <c r="C9" s="173">
        <f>表八!B9</f>
        <v>0</v>
      </c>
      <c r="D9" s="173" t="e">
        <f t="shared" si="0"/>
        <v>#DIV/0!</v>
      </c>
      <c r="E9" s="144" t="s">
        <v>1251</v>
      </c>
      <c r="F9" s="190">
        <v>1</v>
      </c>
      <c r="G9" s="173">
        <f>表八!D16</f>
        <v>0</v>
      </c>
      <c r="H9" s="172">
        <f t="shared" si="1"/>
        <v>0</v>
      </c>
    </row>
    <row r="10" s="183" customFormat="1" ht="20.1" customHeight="1" spans="1:8">
      <c r="A10" s="140" t="s">
        <v>1252</v>
      </c>
      <c r="B10" s="190"/>
      <c r="C10" s="173">
        <f>表八!B10</f>
        <v>0</v>
      </c>
      <c r="D10" s="173" t="e">
        <f t="shared" si="0"/>
        <v>#DIV/0!</v>
      </c>
      <c r="E10" s="140" t="s">
        <v>1253</v>
      </c>
      <c r="F10" s="173">
        <f>SUM(F11:F13)</f>
        <v>2073</v>
      </c>
      <c r="G10" s="173">
        <f>表八!D19</f>
        <v>7500</v>
      </c>
      <c r="H10" s="172">
        <f t="shared" si="1"/>
        <v>3.61794500723589</v>
      </c>
    </row>
    <row r="11" s="183" customFormat="1" ht="20.1" customHeight="1" spans="1:8">
      <c r="A11" s="140" t="s">
        <v>1254</v>
      </c>
      <c r="B11" s="190"/>
      <c r="C11" s="173">
        <f>表八!B11</f>
        <v>0</v>
      </c>
      <c r="D11" s="173" t="e">
        <f t="shared" si="0"/>
        <v>#DIV/0!</v>
      </c>
      <c r="E11" s="142" t="s">
        <v>1255</v>
      </c>
      <c r="F11" s="190">
        <v>1999</v>
      </c>
      <c r="G11" s="173">
        <f>表八!D20</f>
        <v>7081</v>
      </c>
      <c r="H11" s="172">
        <f t="shared" si="1"/>
        <v>3.54227113556778</v>
      </c>
    </row>
    <row r="12" s="183" customFormat="1" ht="20.1" customHeight="1" spans="1:8">
      <c r="A12" s="140" t="s">
        <v>1256</v>
      </c>
      <c r="B12" s="190">
        <v>50100</v>
      </c>
      <c r="C12" s="173">
        <f>表八!B12</f>
        <v>50000</v>
      </c>
      <c r="D12" s="173">
        <f t="shared" si="0"/>
        <v>0.998003992015968</v>
      </c>
      <c r="E12" s="144" t="s">
        <v>1257</v>
      </c>
      <c r="F12" s="190"/>
      <c r="G12" s="173">
        <f>表八!D24</f>
        <v>419</v>
      </c>
      <c r="H12" s="172" t="e">
        <f t="shared" si="1"/>
        <v>#DIV/0!</v>
      </c>
    </row>
    <row r="13" s="183" customFormat="1" ht="20.1" customHeight="1" spans="1:8">
      <c r="A13" s="140" t="s">
        <v>1258</v>
      </c>
      <c r="B13" s="190"/>
      <c r="C13" s="173">
        <f>表八!B18</f>
        <v>0</v>
      </c>
      <c r="D13" s="173" t="e">
        <f t="shared" si="0"/>
        <v>#DIV/0!</v>
      </c>
      <c r="E13" s="144" t="s">
        <v>1259</v>
      </c>
      <c r="F13" s="190">
        <v>74</v>
      </c>
      <c r="G13" s="173">
        <f>表八!D28</f>
        <v>0</v>
      </c>
      <c r="H13" s="172">
        <f t="shared" si="1"/>
        <v>0</v>
      </c>
    </row>
    <row r="14" s="183" customFormat="1" ht="20.1" customHeight="1" spans="1:8">
      <c r="A14" s="140" t="s">
        <v>1260</v>
      </c>
      <c r="B14" s="190"/>
      <c r="C14" s="173">
        <f>表八!B19</f>
        <v>0</v>
      </c>
      <c r="D14" s="173" t="e">
        <f t="shared" si="0"/>
        <v>#DIV/0!</v>
      </c>
      <c r="E14" s="140" t="s">
        <v>1261</v>
      </c>
      <c r="F14" s="173">
        <f>SUM(F15:F16)</f>
        <v>0</v>
      </c>
      <c r="G14" s="173">
        <f>表八!D31</f>
        <v>0</v>
      </c>
      <c r="H14" s="172" t="e">
        <f t="shared" si="1"/>
        <v>#DIV/0!</v>
      </c>
    </row>
    <row r="15" s="183" customFormat="1" ht="20.1" customHeight="1" spans="1:8">
      <c r="A15" s="140" t="s">
        <v>1262</v>
      </c>
      <c r="B15" s="190">
        <v>602</v>
      </c>
      <c r="C15" s="173">
        <f>表八!B22</f>
        <v>500</v>
      </c>
      <c r="D15" s="173">
        <f t="shared" si="0"/>
        <v>0.830564784053156</v>
      </c>
      <c r="E15" s="140" t="s">
        <v>1263</v>
      </c>
      <c r="F15" s="190"/>
      <c r="G15" s="173">
        <f>表八!D32</f>
        <v>0</v>
      </c>
      <c r="H15" s="172" t="e">
        <f t="shared" si="1"/>
        <v>#DIV/0!</v>
      </c>
    </row>
    <row r="16" s="183" customFormat="1" ht="20.1" customHeight="1" spans="1:8">
      <c r="A16" s="140" t="s">
        <v>1264</v>
      </c>
      <c r="B16" s="190"/>
      <c r="C16" s="173">
        <f>表八!B23</f>
        <v>0</v>
      </c>
      <c r="D16" s="173" t="e">
        <f t="shared" si="0"/>
        <v>#DIV/0!</v>
      </c>
      <c r="E16" s="140" t="s">
        <v>1265</v>
      </c>
      <c r="F16" s="190"/>
      <c r="G16" s="173">
        <f>表八!D33</f>
        <v>0</v>
      </c>
      <c r="H16" s="172" t="e">
        <f t="shared" si="1"/>
        <v>#DIV/0!</v>
      </c>
    </row>
    <row r="17" s="183" customFormat="1" ht="20.1" customHeight="1" spans="1:8">
      <c r="A17" s="140" t="s">
        <v>1266</v>
      </c>
      <c r="B17" s="190"/>
      <c r="C17" s="173">
        <f>表八!B24</f>
        <v>0</v>
      </c>
      <c r="D17" s="173" t="e">
        <f t="shared" si="0"/>
        <v>#DIV/0!</v>
      </c>
      <c r="E17" s="140" t="s">
        <v>1267</v>
      </c>
      <c r="F17" s="173">
        <f>SUM(F18:F26)</f>
        <v>31111</v>
      </c>
      <c r="G17" s="173">
        <f>表八!D38</f>
        <v>3000</v>
      </c>
      <c r="H17" s="172">
        <f t="shared" si="1"/>
        <v>0.0964289158175565</v>
      </c>
    </row>
    <row r="18" s="183" customFormat="1" ht="20.1" customHeight="1" spans="1:8">
      <c r="A18" s="140" t="s">
        <v>1268</v>
      </c>
      <c r="B18" s="190"/>
      <c r="C18" s="173">
        <f>表八!B28</f>
        <v>0</v>
      </c>
      <c r="D18" s="173" t="e">
        <f t="shared" si="0"/>
        <v>#DIV/0!</v>
      </c>
      <c r="E18" s="140" t="s">
        <v>1269</v>
      </c>
      <c r="F18" s="190">
        <v>23134</v>
      </c>
      <c r="G18" s="173">
        <f>表八!D39</f>
        <v>2595</v>
      </c>
      <c r="H18" s="172">
        <f t="shared" si="1"/>
        <v>0.112172559868592</v>
      </c>
    </row>
    <row r="19" s="183" customFormat="1" ht="20.1" customHeight="1" spans="1:8">
      <c r="A19" s="140" t="s">
        <v>1270</v>
      </c>
      <c r="B19" s="190">
        <v>402</v>
      </c>
      <c r="C19" s="173">
        <f>表八!B29</f>
        <v>0</v>
      </c>
      <c r="D19" s="173">
        <f t="shared" si="0"/>
        <v>0</v>
      </c>
      <c r="E19" s="140" t="s">
        <v>1271</v>
      </c>
      <c r="F19" s="140">
        <v>7484</v>
      </c>
      <c r="G19" s="192">
        <f>表八!D52</f>
        <v>288</v>
      </c>
      <c r="H19" s="172">
        <f t="shared" si="1"/>
        <v>0.0384820951362908</v>
      </c>
    </row>
    <row r="20" s="183" customFormat="1" ht="20.1" customHeight="1" spans="1:8">
      <c r="A20" s="140" t="s">
        <v>1272</v>
      </c>
      <c r="B20" s="190"/>
      <c r="C20" s="173">
        <f>表八!B30</f>
        <v>0</v>
      </c>
      <c r="D20" s="173" t="e">
        <f t="shared" si="0"/>
        <v>#DIV/0!</v>
      </c>
      <c r="E20" s="140" t="s">
        <v>1273</v>
      </c>
      <c r="F20" s="190">
        <v>43</v>
      </c>
      <c r="G20" s="173">
        <f>表八!D56</f>
        <v>0</v>
      </c>
      <c r="H20" s="172">
        <f t="shared" si="1"/>
        <v>0</v>
      </c>
    </row>
    <row r="21" s="183" customFormat="1" ht="20.1" customHeight="1" spans="1:8">
      <c r="A21" s="164" t="s">
        <v>1274</v>
      </c>
      <c r="B21" s="166"/>
      <c r="C21" s="173">
        <f>表八!B31</f>
        <v>24933</v>
      </c>
      <c r="D21" s="173" t="e">
        <f t="shared" si="0"/>
        <v>#DIV/0!</v>
      </c>
      <c r="E21" s="145" t="s">
        <v>1275</v>
      </c>
      <c r="F21" s="190"/>
      <c r="G21" s="173">
        <f>表八!D57</f>
        <v>117</v>
      </c>
      <c r="H21" s="172" t="e">
        <f t="shared" si="1"/>
        <v>#DIV/0!</v>
      </c>
    </row>
    <row r="22" s="183" customFormat="1" ht="20.1" customHeight="1" spans="1:8">
      <c r="A22" s="164" t="s">
        <v>1276</v>
      </c>
      <c r="B22" s="166"/>
      <c r="C22" s="173">
        <f>表八!B32</f>
        <v>0</v>
      </c>
      <c r="D22" s="173" t="e">
        <f t="shared" si="0"/>
        <v>#DIV/0!</v>
      </c>
      <c r="E22" s="140" t="s">
        <v>1277</v>
      </c>
      <c r="F22" s="190"/>
      <c r="G22" s="173">
        <f>表八!D63</f>
        <v>0</v>
      </c>
      <c r="H22" s="172" t="e">
        <f t="shared" si="1"/>
        <v>#DIV/0!</v>
      </c>
    </row>
    <row r="23" ht="20.1" customHeight="1" spans="1:8">
      <c r="A23" s="177"/>
      <c r="B23" s="166"/>
      <c r="C23" s="166"/>
      <c r="D23" s="166"/>
      <c r="E23" s="145" t="s">
        <v>1278</v>
      </c>
      <c r="F23" s="166"/>
      <c r="G23" s="173">
        <f>表八!D67</f>
        <v>0</v>
      </c>
      <c r="H23" s="172" t="e">
        <f t="shared" si="1"/>
        <v>#DIV/0!</v>
      </c>
    </row>
    <row r="24" ht="20.1" customHeight="1" spans="1:8">
      <c r="A24" s="164"/>
      <c r="B24" s="166"/>
      <c r="C24" s="166"/>
      <c r="D24" s="166"/>
      <c r="E24" s="145" t="s">
        <v>1279</v>
      </c>
      <c r="F24" s="166"/>
      <c r="G24" s="173">
        <f>表八!D71</f>
        <v>0</v>
      </c>
      <c r="H24" s="172" t="e">
        <f t="shared" si="1"/>
        <v>#DIV/0!</v>
      </c>
    </row>
    <row r="25" ht="20.1" customHeight="1" spans="1:8">
      <c r="A25" s="166"/>
      <c r="B25" s="166"/>
      <c r="C25" s="166"/>
      <c r="D25" s="166"/>
      <c r="E25" s="145" t="s">
        <v>1280</v>
      </c>
      <c r="F25" s="166">
        <v>450</v>
      </c>
      <c r="G25" s="173">
        <f>表八!D75</f>
        <v>0</v>
      </c>
      <c r="H25" s="172">
        <f t="shared" si="1"/>
        <v>0</v>
      </c>
    </row>
    <row r="26" ht="20.1" customHeight="1" spans="1:8">
      <c r="A26" s="166"/>
      <c r="B26" s="166"/>
      <c r="C26" s="166"/>
      <c r="D26" s="166"/>
      <c r="E26" s="145" t="s">
        <v>1281</v>
      </c>
      <c r="F26" s="166"/>
      <c r="G26" s="173">
        <f>表八!D81</f>
        <v>0</v>
      </c>
      <c r="H26" s="172" t="e">
        <f t="shared" si="1"/>
        <v>#DIV/0!</v>
      </c>
    </row>
    <row r="27" ht="20.1" customHeight="1" spans="1:8">
      <c r="A27" s="149"/>
      <c r="B27" s="166"/>
      <c r="C27" s="166"/>
      <c r="D27" s="166"/>
      <c r="E27" s="140" t="s">
        <v>1282</v>
      </c>
      <c r="F27" s="173">
        <f>SUM(F28:F32)</f>
        <v>283</v>
      </c>
      <c r="G27" s="173">
        <f>表八!D84</f>
        <v>3000</v>
      </c>
      <c r="H27" s="172">
        <f t="shared" si="1"/>
        <v>10.6007067137809</v>
      </c>
    </row>
    <row r="28" ht="20.1" customHeight="1" spans="1:8">
      <c r="A28" s="149"/>
      <c r="B28" s="166"/>
      <c r="C28" s="166"/>
      <c r="D28" s="166"/>
      <c r="E28" s="145" t="s">
        <v>1283</v>
      </c>
      <c r="F28" s="166"/>
      <c r="G28" s="173">
        <f>表八!D85</f>
        <v>330</v>
      </c>
      <c r="H28" s="172" t="e">
        <f t="shared" si="1"/>
        <v>#DIV/0!</v>
      </c>
    </row>
    <row r="29" ht="20.1" customHeight="1" spans="1:8">
      <c r="A29" s="149"/>
      <c r="B29" s="166"/>
      <c r="C29" s="166"/>
      <c r="D29" s="166"/>
      <c r="E29" s="146" t="s">
        <v>1284</v>
      </c>
      <c r="F29" s="166"/>
      <c r="G29" s="173">
        <f>表八!D90</f>
        <v>0</v>
      </c>
      <c r="H29" s="172" t="e">
        <f t="shared" si="1"/>
        <v>#DIV/0!</v>
      </c>
    </row>
    <row r="30" ht="20.1" customHeight="1" spans="1:8">
      <c r="A30" s="149"/>
      <c r="B30" s="166"/>
      <c r="C30" s="166"/>
      <c r="D30" s="166"/>
      <c r="E30" s="147" t="s">
        <v>1285</v>
      </c>
      <c r="F30" s="166"/>
      <c r="G30" s="173">
        <f>表八!D95</f>
        <v>2670</v>
      </c>
      <c r="H30" s="172" t="e">
        <f t="shared" si="1"/>
        <v>#DIV/0!</v>
      </c>
    </row>
    <row r="31" ht="20.1" customHeight="1" spans="1:8">
      <c r="A31" s="149"/>
      <c r="B31" s="166"/>
      <c r="C31" s="166"/>
      <c r="D31" s="166"/>
      <c r="E31" s="148" t="s">
        <v>1286</v>
      </c>
      <c r="F31" s="166">
        <v>283</v>
      </c>
      <c r="G31" s="173">
        <f>表八!D100</f>
        <v>0</v>
      </c>
      <c r="H31" s="172">
        <f t="shared" si="1"/>
        <v>0</v>
      </c>
    </row>
    <row r="32" ht="20.1" customHeight="1" spans="1:8">
      <c r="A32" s="149"/>
      <c r="B32" s="166"/>
      <c r="C32" s="166"/>
      <c r="D32" s="166"/>
      <c r="E32" s="148" t="s">
        <v>1287</v>
      </c>
      <c r="F32" s="166"/>
      <c r="G32" s="173">
        <f>表八!D103</f>
        <v>0</v>
      </c>
      <c r="H32" s="172" t="e">
        <f t="shared" si="1"/>
        <v>#DIV/0!</v>
      </c>
    </row>
    <row r="33" ht="20.1" customHeight="1" spans="1:8">
      <c r="A33" s="149"/>
      <c r="B33" s="166"/>
      <c r="C33" s="166"/>
      <c r="D33" s="166"/>
      <c r="E33" s="149" t="s">
        <v>1288</v>
      </c>
      <c r="F33" s="173">
        <f>SUM(F34:F43)</f>
        <v>0</v>
      </c>
      <c r="G33" s="173">
        <f>表八!D108</f>
        <v>2000</v>
      </c>
      <c r="H33" s="172" t="e">
        <f t="shared" si="1"/>
        <v>#DIV/0!</v>
      </c>
    </row>
    <row r="34" ht="20.1" customHeight="1" spans="1:8">
      <c r="A34" s="149"/>
      <c r="B34" s="166"/>
      <c r="C34" s="166"/>
      <c r="D34" s="166"/>
      <c r="E34" s="147" t="s">
        <v>1289</v>
      </c>
      <c r="F34" s="166"/>
      <c r="G34" s="173">
        <f>表八!D109</f>
        <v>0</v>
      </c>
      <c r="H34" s="172" t="e">
        <f t="shared" si="1"/>
        <v>#DIV/0!</v>
      </c>
    </row>
    <row r="35" ht="20.1" customHeight="1" spans="1:8">
      <c r="A35" s="149"/>
      <c r="B35" s="166"/>
      <c r="C35" s="166"/>
      <c r="D35" s="166"/>
      <c r="E35" s="147" t="s">
        <v>1290</v>
      </c>
      <c r="F35" s="166"/>
      <c r="G35" s="173">
        <f>表八!D114</f>
        <v>0</v>
      </c>
      <c r="H35" s="172" t="e">
        <f t="shared" si="1"/>
        <v>#DIV/0!</v>
      </c>
    </row>
    <row r="36" ht="20.1" customHeight="1" spans="1:8">
      <c r="A36" s="149"/>
      <c r="B36" s="166"/>
      <c r="C36" s="166"/>
      <c r="D36" s="166"/>
      <c r="E36" s="147" t="s">
        <v>1291</v>
      </c>
      <c r="F36" s="166"/>
      <c r="G36" s="173">
        <f>表八!D119</f>
        <v>0</v>
      </c>
      <c r="H36" s="172" t="e">
        <f t="shared" si="1"/>
        <v>#DIV/0!</v>
      </c>
    </row>
    <row r="37" s="184" customFormat="1" ht="20.1" customHeight="1" spans="1:8">
      <c r="A37" s="149"/>
      <c r="B37" s="166"/>
      <c r="C37" s="166"/>
      <c r="D37" s="166"/>
      <c r="E37" s="146" t="s">
        <v>1292</v>
      </c>
      <c r="F37" s="166"/>
      <c r="G37" s="173">
        <f>表八!D124</f>
        <v>2000</v>
      </c>
      <c r="H37" s="172" t="e">
        <f t="shared" si="1"/>
        <v>#DIV/0!</v>
      </c>
    </row>
    <row r="38" ht="20.1" customHeight="1" spans="1:8">
      <c r="A38" s="149"/>
      <c r="B38" s="166"/>
      <c r="C38" s="166"/>
      <c r="D38" s="166"/>
      <c r="E38" s="146" t="s">
        <v>1293</v>
      </c>
      <c r="F38" s="166"/>
      <c r="G38" s="173">
        <f>表八!D133</f>
        <v>0</v>
      </c>
      <c r="H38" s="172" t="e">
        <f t="shared" si="1"/>
        <v>#DIV/0!</v>
      </c>
    </row>
    <row r="39" ht="20.1" customHeight="1" spans="1:8">
      <c r="A39" s="164"/>
      <c r="B39" s="166"/>
      <c r="C39" s="166"/>
      <c r="D39" s="166"/>
      <c r="E39" s="146" t="s">
        <v>1294</v>
      </c>
      <c r="F39" s="166"/>
      <c r="G39" s="173">
        <f>表八!D140</f>
        <v>0</v>
      </c>
      <c r="H39" s="172" t="e">
        <f t="shared" si="1"/>
        <v>#DIV/0!</v>
      </c>
    </row>
    <row r="40" ht="20.1" customHeight="1" spans="1:8">
      <c r="A40" s="164"/>
      <c r="B40" s="166"/>
      <c r="C40" s="166"/>
      <c r="D40" s="166"/>
      <c r="E40" s="147" t="s">
        <v>1295</v>
      </c>
      <c r="F40" s="166"/>
      <c r="G40" s="173">
        <f>表八!D149</f>
        <v>0</v>
      </c>
      <c r="H40" s="172" t="e">
        <f t="shared" si="1"/>
        <v>#DIV/0!</v>
      </c>
    </row>
    <row r="41" ht="20.1" customHeight="1" spans="1:8">
      <c r="A41" s="164"/>
      <c r="B41" s="166"/>
      <c r="C41" s="166"/>
      <c r="D41" s="166"/>
      <c r="E41" s="147" t="s">
        <v>1296</v>
      </c>
      <c r="F41" s="166"/>
      <c r="G41" s="173">
        <f>表八!D152</f>
        <v>0</v>
      </c>
      <c r="H41" s="172" t="e">
        <f t="shared" si="1"/>
        <v>#DIV/0!</v>
      </c>
    </row>
    <row r="42" ht="20.1" customHeight="1" spans="1:8">
      <c r="A42" s="164"/>
      <c r="B42" s="166"/>
      <c r="C42" s="166"/>
      <c r="D42" s="166"/>
      <c r="E42" s="147" t="s">
        <v>1297</v>
      </c>
      <c r="F42" s="166"/>
      <c r="G42" s="173">
        <f>表八!D155</f>
        <v>0</v>
      </c>
      <c r="H42" s="172" t="e">
        <f t="shared" si="1"/>
        <v>#DIV/0!</v>
      </c>
    </row>
    <row r="43" ht="20.1" customHeight="1" spans="1:8">
      <c r="A43" s="164"/>
      <c r="B43" s="166"/>
      <c r="C43" s="166"/>
      <c r="D43" s="166"/>
      <c r="E43" s="147" t="s">
        <v>1298</v>
      </c>
      <c r="F43" s="166"/>
      <c r="G43" s="173">
        <f>表八!D156</f>
        <v>0</v>
      </c>
      <c r="H43" s="172" t="e">
        <f t="shared" si="1"/>
        <v>#DIV/0!</v>
      </c>
    </row>
    <row r="44" ht="20.1" customHeight="1" spans="1:8">
      <c r="A44" s="164"/>
      <c r="B44" s="166"/>
      <c r="C44" s="166"/>
      <c r="D44" s="166"/>
      <c r="E44" s="149" t="s">
        <v>1299</v>
      </c>
      <c r="F44" s="173">
        <f>F45</f>
        <v>0</v>
      </c>
      <c r="G44" s="173">
        <f>表八!D160</f>
        <v>2000</v>
      </c>
      <c r="H44" s="172" t="e">
        <f t="shared" si="1"/>
        <v>#DIV/0!</v>
      </c>
    </row>
    <row r="45" ht="20.1" customHeight="1" spans="1:8">
      <c r="A45" s="164"/>
      <c r="B45" s="166"/>
      <c r="C45" s="166"/>
      <c r="D45" s="166"/>
      <c r="E45" s="146" t="s">
        <v>1300</v>
      </c>
      <c r="F45" s="166"/>
      <c r="G45" s="173">
        <f>表八!D161</f>
        <v>2000</v>
      </c>
      <c r="H45" s="172" t="e">
        <f t="shared" si="1"/>
        <v>#DIV/0!</v>
      </c>
    </row>
    <row r="46" ht="20.1" customHeight="1" spans="1:8">
      <c r="A46" s="164"/>
      <c r="B46" s="166"/>
      <c r="C46" s="166"/>
      <c r="D46" s="166"/>
      <c r="E46" s="149" t="s">
        <v>1301</v>
      </c>
      <c r="F46" s="173">
        <f>SUM(F47:F49)</f>
        <v>1071</v>
      </c>
      <c r="G46" s="173">
        <f>表八!D164</f>
        <v>28500</v>
      </c>
      <c r="H46" s="172">
        <f t="shared" si="1"/>
        <v>26.6106442577031</v>
      </c>
    </row>
    <row r="47" ht="20.1" customHeight="1" spans="1:8">
      <c r="A47" s="151"/>
      <c r="B47" s="166"/>
      <c r="C47" s="166"/>
      <c r="D47" s="166"/>
      <c r="E47" s="146" t="s">
        <v>1302</v>
      </c>
      <c r="F47" s="166">
        <f>1039+32</f>
        <v>1071</v>
      </c>
      <c r="G47" s="173">
        <f>表八!D165</f>
        <v>28500</v>
      </c>
      <c r="H47" s="172">
        <f t="shared" si="1"/>
        <v>26.6106442577031</v>
      </c>
    </row>
    <row r="48" ht="20.1" customHeight="1" spans="1:8">
      <c r="A48" s="151"/>
      <c r="B48" s="166"/>
      <c r="C48" s="166"/>
      <c r="D48" s="166"/>
      <c r="E48" s="146" t="s">
        <v>1303</v>
      </c>
      <c r="F48" s="166"/>
      <c r="G48" s="173">
        <f>表八!D166</f>
        <v>0</v>
      </c>
      <c r="H48" s="172" t="e">
        <f t="shared" si="1"/>
        <v>#DIV/0!</v>
      </c>
    </row>
    <row r="49" ht="20.1" customHeight="1" spans="1:8">
      <c r="A49" s="151"/>
      <c r="B49" s="166"/>
      <c r="C49" s="166"/>
      <c r="D49" s="166"/>
      <c r="E49" s="147" t="s">
        <v>1304</v>
      </c>
      <c r="F49" s="146"/>
      <c r="G49" s="193">
        <f>表八!D175</f>
        <v>0</v>
      </c>
      <c r="H49" s="172" t="e">
        <f t="shared" si="1"/>
        <v>#DIV/0!</v>
      </c>
    </row>
    <row r="50" ht="20.1" customHeight="1" spans="1:8">
      <c r="A50" s="151"/>
      <c r="B50" s="166"/>
      <c r="C50" s="166"/>
      <c r="D50" s="166"/>
      <c r="E50" s="149" t="s">
        <v>1305</v>
      </c>
      <c r="F50" s="166">
        <v>3998</v>
      </c>
      <c r="G50" s="173">
        <f>表八!D186</f>
        <v>0</v>
      </c>
      <c r="H50" s="172">
        <f t="shared" si="1"/>
        <v>0</v>
      </c>
    </row>
    <row r="51" ht="20.1" customHeight="1" spans="1:8">
      <c r="A51" s="151"/>
      <c r="B51" s="166"/>
      <c r="C51" s="166"/>
      <c r="D51" s="166"/>
      <c r="E51" s="149" t="s">
        <v>1306</v>
      </c>
      <c r="F51" s="166"/>
      <c r="G51" s="173">
        <f>表八!D193</f>
        <v>0</v>
      </c>
      <c r="H51" s="172" t="e">
        <f t="shared" si="1"/>
        <v>#DIV/0!</v>
      </c>
    </row>
    <row r="52" ht="20.1" customHeight="1" spans="1:8">
      <c r="A52" s="151"/>
      <c r="B52" s="166"/>
      <c r="C52" s="166"/>
      <c r="D52" s="166"/>
      <c r="E52" s="149"/>
      <c r="F52" s="149"/>
      <c r="G52" s="166"/>
      <c r="H52" s="166"/>
    </row>
    <row r="53" ht="20.1" customHeight="1" spans="1:8">
      <c r="A53" s="151"/>
      <c r="B53" s="166"/>
      <c r="C53" s="166"/>
      <c r="D53" s="166"/>
      <c r="E53" s="149"/>
      <c r="F53" s="146"/>
      <c r="G53" s="166"/>
      <c r="H53" s="166"/>
    </row>
    <row r="54" ht="20.1" customHeight="1" spans="1:8">
      <c r="A54" s="151"/>
      <c r="B54" s="166"/>
      <c r="C54" s="166"/>
      <c r="D54" s="166"/>
      <c r="E54" s="149"/>
      <c r="F54" s="166"/>
      <c r="G54" s="166"/>
      <c r="H54" s="166"/>
    </row>
    <row r="55" ht="20.1" customHeight="1" spans="1:8">
      <c r="A55" s="151"/>
      <c r="B55" s="166"/>
      <c r="C55" s="166"/>
      <c r="D55" s="166"/>
      <c r="E55" s="149"/>
      <c r="F55" s="166"/>
      <c r="G55" s="166"/>
      <c r="H55" s="166"/>
    </row>
    <row r="56" ht="20.1" customHeight="1" spans="1:8">
      <c r="A56" s="151"/>
      <c r="B56" s="166"/>
      <c r="C56" s="166"/>
      <c r="D56" s="166"/>
      <c r="E56" s="149"/>
      <c r="F56" s="166"/>
      <c r="G56" s="166"/>
      <c r="H56" s="166"/>
    </row>
    <row r="57" ht="20.1" customHeight="1" spans="1:8">
      <c r="A57" s="151"/>
      <c r="B57" s="166"/>
      <c r="C57" s="166"/>
      <c r="D57" s="166"/>
      <c r="E57" s="149"/>
      <c r="F57" s="166"/>
      <c r="G57" s="166"/>
      <c r="H57" s="166"/>
    </row>
    <row r="58" ht="20.1" customHeight="1" spans="1:8">
      <c r="A58" s="151"/>
      <c r="B58" s="166"/>
      <c r="C58" s="166"/>
      <c r="D58" s="166"/>
      <c r="E58" s="149"/>
      <c r="F58" s="166"/>
      <c r="G58" s="166"/>
      <c r="H58" s="166"/>
    </row>
    <row r="59" ht="20.1" customHeight="1" spans="1:8">
      <c r="A59" s="151"/>
      <c r="B59" s="166"/>
      <c r="C59" s="166"/>
      <c r="D59" s="166"/>
      <c r="E59" s="149"/>
      <c r="F59" s="166"/>
      <c r="G59" s="166"/>
      <c r="H59" s="166"/>
    </row>
    <row r="60" ht="20.1" customHeight="1" spans="1:8">
      <c r="A60" s="151"/>
      <c r="B60" s="166"/>
      <c r="C60" s="166"/>
      <c r="D60" s="166"/>
      <c r="E60" s="151"/>
      <c r="F60" s="166"/>
      <c r="G60" s="166"/>
      <c r="H60" s="166"/>
    </row>
    <row r="61" ht="20.1" customHeight="1" spans="1:8">
      <c r="A61" s="151" t="s">
        <v>33</v>
      </c>
      <c r="B61" s="173">
        <f>SUM(B6:B22)</f>
        <v>51104</v>
      </c>
      <c r="C61" s="173">
        <f>SUM(C6:C22)</f>
        <v>75433</v>
      </c>
      <c r="D61" s="173">
        <f t="shared" ref="D61:D70" si="2">C61/B61</f>
        <v>1.47606840951785</v>
      </c>
      <c r="E61" s="151" t="s">
        <v>1050</v>
      </c>
      <c r="F61" s="173">
        <f>F6+F10+F14+F17+F27+F33+F44+F46+F50+F51</f>
        <v>38537</v>
      </c>
      <c r="G61" s="173">
        <f>G6+G10+G14+G17+G27+G33+G44+G46+G50+G51</f>
        <v>49000</v>
      </c>
      <c r="H61" s="172">
        <f t="shared" ref="H61:H69" si="3">G61/F61</f>
        <v>1.27150530658847</v>
      </c>
    </row>
    <row r="62" ht="20.1" customHeight="1" spans="1:8">
      <c r="A62" s="178" t="s">
        <v>1060</v>
      </c>
      <c r="B62" s="173">
        <f>B63+B66+B67+B69+B70</f>
        <v>0</v>
      </c>
      <c r="C62" s="173">
        <f>C63+C66+C67+C69+C70</f>
        <v>12567</v>
      </c>
      <c r="D62" s="173" t="e">
        <f t="shared" si="2"/>
        <v>#DIV/0!</v>
      </c>
      <c r="E62" s="178" t="s">
        <v>1061</v>
      </c>
      <c r="F62" s="173">
        <f>F63+F66+F67+F68+F69</f>
        <v>12567</v>
      </c>
      <c r="G62" s="173">
        <f>G63+G66+G67+G68+G69</f>
        <v>39000</v>
      </c>
      <c r="H62" s="172">
        <f t="shared" si="3"/>
        <v>3.10336595846264</v>
      </c>
    </row>
    <row r="63" ht="20.1" customHeight="1" spans="1:8">
      <c r="A63" s="166" t="s">
        <v>1307</v>
      </c>
      <c r="B63" s="173">
        <f t="shared" ref="B63:G63" si="4">B64+B65</f>
        <v>0</v>
      </c>
      <c r="C63" s="173">
        <f t="shared" si="4"/>
        <v>0</v>
      </c>
      <c r="D63" s="173" t="e">
        <f t="shared" si="2"/>
        <v>#DIV/0!</v>
      </c>
      <c r="E63" s="166" t="s">
        <v>1308</v>
      </c>
      <c r="F63" s="173">
        <f t="shared" si="4"/>
        <v>0</v>
      </c>
      <c r="G63" s="173">
        <f t="shared" si="4"/>
        <v>0</v>
      </c>
      <c r="H63" s="172" t="e">
        <f t="shared" si="3"/>
        <v>#DIV/0!</v>
      </c>
    </row>
    <row r="64" ht="20.1" customHeight="1" spans="1:8">
      <c r="A64" s="166" t="s">
        <v>1309</v>
      </c>
      <c r="B64" s="166"/>
      <c r="C64" s="173">
        <f>表八!B210</f>
        <v>0</v>
      </c>
      <c r="D64" s="173" t="e">
        <f t="shared" si="2"/>
        <v>#DIV/0!</v>
      </c>
      <c r="E64" s="166" t="s">
        <v>1310</v>
      </c>
      <c r="F64" s="166"/>
      <c r="G64" s="173">
        <f>表八!D210</f>
        <v>0</v>
      </c>
      <c r="H64" s="172" t="e">
        <f t="shared" si="3"/>
        <v>#DIV/0!</v>
      </c>
    </row>
    <row r="65" ht="20.1" customHeight="1" spans="1:8">
      <c r="A65" s="166" t="s">
        <v>1311</v>
      </c>
      <c r="B65" s="166"/>
      <c r="C65" s="173">
        <f>表八!B211</f>
        <v>0</v>
      </c>
      <c r="D65" s="173" t="e">
        <f t="shared" si="2"/>
        <v>#DIV/0!</v>
      </c>
      <c r="E65" s="166" t="s">
        <v>1312</v>
      </c>
      <c r="F65" s="166"/>
      <c r="G65" s="173">
        <f>表八!D211</f>
        <v>0</v>
      </c>
      <c r="H65" s="172" t="e">
        <f t="shared" si="3"/>
        <v>#DIV/0!</v>
      </c>
    </row>
    <row r="66" ht="20.1" customHeight="1" spans="1:8">
      <c r="A66" s="166" t="s">
        <v>1130</v>
      </c>
      <c r="B66" s="166"/>
      <c r="C66" s="173">
        <f>F67</f>
        <v>12567</v>
      </c>
      <c r="D66" s="173" t="e">
        <f t="shared" si="2"/>
        <v>#DIV/0!</v>
      </c>
      <c r="E66" s="166" t="s">
        <v>1313</v>
      </c>
      <c r="F66" s="166"/>
      <c r="G66" s="173">
        <f>表八!D212</f>
        <v>0</v>
      </c>
      <c r="H66" s="172" t="e">
        <f t="shared" si="3"/>
        <v>#DIV/0!</v>
      </c>
    </row>
    <row r="67" ht="20.1" customHeight="1" spans="1:8">
      <c r="A67" s="166" t="s">
        <v>1131</v>
      </c>
      <c r="B67" s="166"/>
      <c r="C67" s="173">
        <f>表八!B213</f>
        <v>0</v>
      </c>
      <c r="D67" s="173" t="e">
        <f t="shared" si="2"/>
        <v>#DIV/0!</v>
      </c>
      <c r="E67" s="166" t="s">
        <v>1314</v>
      </c>
      <c r="F67" s="173">
        <f>B72-F61-F63-F66-F69-F68</f>
        <v>12567</v>
      </c>
      <c r="G67" s="173">
        <f>表八!D213</f>
        <v>39000</v>
      </c>
      <c r="H67" s="172">
        <f t="shared" si="3"/>
        <v>3.10336595846264</v>
      </c>
    </row>
    <row r="68" ht="20.1" customHeight="1" spans="1:8">
      <c r="A68" s="166" t="s">
        <v>1315</v>
      </c>
      <c r="B68" s="173">
        <f>表九!B23</f>
        <v>0</v>
      </c>
      <c r="C68" s="173">
        <f>表八!B214</f>
        <v>0</v>
      </c>
      <c r="D68" s="173" t="e">
        <f t="shared" si="2"/>
        <v>#DIV/0!</v>
      </c>
      <c r="E68" s="182" t="s">
        <v>1316</v>
      </c>
      <c r="F68" s="166"/>
      <c r="G68" s="173">
        <f>表八!D214</f>
        <v>0</v>
      </c>
      <c r="H68" s="172" t="e">
        <f t="shared" si="3"/>
        <v>#DIV/0!</v>
      </c>
    </row>
    <row r="69" ht="20.1" customHeight="1" spans="1:8">
      <c r="A69" s="182" t="s">
        <v>1317</v>
      </c>
      <c r="B69" s="166"/>
      <c r="C69" s="173">
        <f>表八!B215</f>
        <v>0</v>
      </c>
      <c r="D69" s="173" t="e">
        <f t="shared" si="2"/>
        <v>#DIV/0!</v>
      </c>
      <c r="E69" s="182" t="s">
        <v>1318</v>
      </c>
      <c r="F69" s="166"/>
      <c r="G69" s="173">
        <f>表八!D215</f>
        <v>0</v>
      </c>
      <c r="H69" s="172" t="e">
        <f t="shared" si="3"/>
        <v>#DIV/0!</v>
      </c>
    </row>
    <row r="70" ht="20.1" customHeight="1" spans="1:8">
      <c r="A70" s="182" t="s">
        <v>1319</v>
      </c>
      <c r="B70" s="166"/>
      <c r="C70" s="173">
        <f>表八!B216</f>
        <v>0</v>
      </c>
      <c r="D70" s="173" t="e">
        <f t="shared" si="2"/>
        <v>#DIV/0!</v>
      </c>
      <c r="E70" s="182"/>
      <c r="F70" s="166"/>
      <c r="G70" s="166"/>
      <c r="H70" s="166"/>
    </row>
    <row r="71" ht="20.1" customHeight="1" spans="1:8">
      <c r="A71" s="182"/>
      <c r="B71" s="166"/>
      <c r="C71" s="166"/>
      <c r="D71" s="166"/>
      <c r="E71" s="182"/>
      <c r="F71" s="166"/>
      <c r="G71" s="166"/>
      <c r="H71" s="166"/>
    </row>
    <row r="72" ht="20.1" customHeight="1" spans="1:8">
      <c r="A72" s="151" t="s">
        <v>1146</v>
      </c>
      <c r="B72" s="173">
        <f t="shared" ref="B72:G72" si="5">B61+B62</f>
        <v>51104</v>
      </c>
      <c r="C72" s="173">
        <f t="shared" si="5"/>
        <v>88000</v>
      </c>
      <c r="D72" s="173">
        <f t="shared" ref="D72" si="6">C72/B72</f>
        <v>1.7219787100814</v>
      </c>
      <c r="E72" s="151" t="s">
        <v>1147</v>
      </c>
      <c r="F72" s="173">
        <f t="shared" si="5"/>
        <v>51104</v>
      </c>
      <c r="G72" s="173">
        <f t="shared" si="5"/>
        <v>88000</v>
      </c>
      <c r="H72" s="172">
        <f t="shared" ref="H72" si="7">G72/F72</f>
        <v>1.7219787100814</v>
      </c>
    </row>
    <row r="73" ht="20.1" customHeight="1"/>
  </sheetData>
  <mergeCells count="3">
    <mergeCell ref="A2:H2"/>
    <mergeCell ref="A4:D4"/>
    <mergeCell ref="E4:H4"/>
  </mergeCells>
  <printOptions horizontalCentered="1"/>
  <pageMargins left="0.471527777777778" right="0.471527777777778" top="0.393055555555556" bottom="0.275" header="0.118055555555556" footer="0.118055555555556"/>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6"/>
  <sheetViews>
    <sheetView showGridLines="0" showZeros="0" workbookViewId="0">
      <pane ySplit="5" topLeftCell="A6" activePane="bottomLeft" state="frozen"/>
      <selection/>
      <selection pane="bottomLeft" activeCell="A1" sqref="A1"/>
    </sheetView>
  </sheetViews>
  <sheetFormatPr defaultColWidth="9" defaultRowHeight="15.75" outlineLevelCol="3"/>
  <cols>
    <col min="1" max="1" width="51" style="168" customWidth="1"/>
    <col min="2" max="2" width="13.75" style="168" customWidth="1"/>
    <col min="3" max="3" width="65.75" style="168" customWidth="1"/>
    <col min="4" max="4" width="15.625" style="168" customWidth="1"/>
    <col min="5" max="16384" width="9" style="168"/>
  </cols>
  <sheetData>
    <row r="1" ht="27.75" customHeight="1" spans="1:1">
      <c r="A1" s="155"/>
    </row>
    <row r="2" ht="27.75" customHeight="1" spans="1:4">
      <c r="A2" s="159" t="s">
        <v>1320</v>
      </c>
      <c r="B2" s="159"/>
      <c r="C2" s="159"/>
      <c r="D2" s="159"/>
    </row>
    <row r="3" ht="27.75" customHeight="1" spans="1:4">
      <c r="A3" s="130"/>
      <c r="B3" s="130"/>
      <c r="C3" s="130"/>
      <c r="D3" s="130" t="s">
        <v>1</v>
      </c>
    </row>
    <row r="4" ht="23.25" customHeight="1" spans="1:4">
      <c r="A4" s="169" t="s">
        <v>1242</v>
      </c>
      <c r="B4" s="170"/>
      <c r="C4" s="169" t="s">
        <v>1243</v>
      </c>
      <c r="D4" s="170"/>
    </row>
    <row r="5" ht="30" customHeight="1" spans="1:4">
      <c r="A5" s="171" t="s">
        <v>35</v>
      </c>
      <c r="B5" s="171" t="s">
        <v>37</v>
      </c>
      <c r="C5" s="171" t="s">
        <v>35</v>
      </c>
      <c r="D5" s="171" t="s">
        <v>37</v>
      </c>
    </row>
    <row r="6" ht="20.1" customHeight="1" spans="1:4">
      <c r="A6" s="164" t="s">
        <v>1244</v>
      </c>
      <c r="B6" s="166"/>
      <c r="C6" s="164" t="s">
        <v>1245</v>
      </c>
      <c r="D6" s="172">
        <f>D7+D12+D16</f>
        <v>3000</v>
      </c>
    </row>
    <row r="7" ht="20.1" customHeight="1" spans="1:4">
      <c r="A7" s="164" t="s">
        <v>1246</v>
      </c>
      <c r="B7" s="166"/>
      <c r="C7" s="142" t="s">
        <v>1247</v>
      </c>
      <c r="D7" s="173">
        <f>SUM(D8:D11)</f>
        <v>0</v>
      </c>
    </row>
    <row r="8" ht="20.1" customHeight="1" spans="1:4">
      <c r="A8" s="164" t="s">
        <v>1248</v>
      </c>
      <c r="B8" s="166"/>
      <c r="C8" s="149" t="s">
        <v>1321</v>
      </c>
      <c r="D8" s="166"/>
    </row>
    <row r="9" ht="20.1" customHeight="1" spans="1:4">
      <c r="A9" s="164" t="s">
        <v>1322</v>
      </c>
      <c r="B9" s="166"/>
      <c r="C9" s="149" t="s">
        <v>1323</v>
      </c>
      <c r="D9" s="166"/>
    </row>
    <row r="10" ht="20.1" customHeight="1" spans="1:4">
      <c r="A10" s="164" t="s">
        <v>1252</v>
      </c>
      <c r="B10" s="166"/>
      <c r="C10" s="174" t="s">
        <v>1324</v>
      </c>
      <c r="D10" s="166"/>
    </row>
    <row r="11" ht="20.1" customHeight="1" spans="1:4">
      <c r="A11" s="164" t="s">
        <v>1254</v>
      </c>
      <c r="B11" s="166"/>
      <c r="C11" s="149" t="s">
        <v>1325</v>
      </c>
      <c r="D11" s="166"/>
    </row>
    <row r="12" ht="20.1" customHeight="1" spans="1:4">
      <c r="A12" s="164" t="s">
        <v>1256</v>
      </c>
      <c r="B12" s="173">
        <f>SUM(B13:B17)</f>
        <v>50000</v>
      </c>
      <c r="C12" s="142" t="s">
        <v>1249</v>
      </c>
      <c r="D12" s="173">
        <f>SUM(D13:D15)</f>
        <v>3000</v>
      </c>
    </row>
    <row r="13" ht="20.1" customHeight="1" spans="1:4">
      <c r="A13" s="175" t="s">
        <v>1326</v>
      </c>
      <c r="B13" s="166">
        <v>50000</v>
      </c>
      <c r="C13" s="144" t="s">
        <v>1327</v>
      </c>
      <c r="D13" s="166">
        <v>3000</v>
      </c>
    </row>
    <row r="14" ht="20.1" customHeight="1" spans="1:4">
      <c r="A14" s="175" t="s">
        <v>1328</v>
      </c>
      <c r="B14" s="166"/>
      <c r="C14" s="144" t="s">
        <v>1329</v>
      </c>
      <c r="D14" s="166"/>
    </row>
    <row r="15" ht="20.1" customHeight="1" spans="1:4">
      <c r="A15" s="175" t="s">
        <v>1330</v>
      </c>
      <c r="B15" s="166"/>
      <c r="C15" s="144" t="s">
        <v>1331</v>
      </c>
      <c r="D15" s="166"/>
    </row>
    <row r="16" ht="20.1" customHeight="1" spans="1:4">
      <c r="A16" s="175" t="s">
        <v>1332</v>
      </c>
      <c r="B16" s="166"/>
      <c r="C16" s="144" t="s">
        <v>1251</v>
      </c>
      <c r="D16" s="173">
        <f>SUM(D17:D18)</f>
        <v>0</v>
      </c>
    </row>
    <row r="17" ht="20.1" customHeight="1" spans="1:4">
      <c r="A17" s="175" t="s">
        <v>1333</v>
      </c>
      <c r="B17" s="166"/>
      <c r="C17" s="148" t="s">
        <v>1334</v>
      </c>
      <c r="D17" s="166"/>
    </row>
    <row r="18" ht="20.1" customHeight="1" spans="1:4">
      <c r="A18" s="164" t="s">
        <v>1258</v>
      </c>
      <c r="B18" s="166"/>
      <c r="C18" s="148" t="s">
        <v>1335</v>
      </c>
      <c r="D18" s="166"/>
    </row>
    <row r="19" ht="20.1" customHeight="1" spans="1:4">
      <c r="A19" s="164" t="s">
        <v>1260</v>
      </c>
      <c r="B19" s="173">
        <f>SUM(B20:B21)</f>
        <v>0</v>
      </c>
      <c r="C19" s="164" t="s">
        <v>1253</v>
      </c>
      <c r="D19" s="173">
        <f>D20+D24+D28</f>
        <v>7500</v>
      </c>
    </row>
    <row r="20" ht="20.1" customHeight="1" spans="1:4">
      <c r="A20" s="175" t="s">
        <v>1336</v>
      </c>
      <c r="B20" s="166"/>
      <c r="C20" s="149" t="s">
        <v>1255</v>
      </c>
      <c r="D20" s="173">
        <f>SUM(D21:D23)</f>
        <v>7081</v>
      </c>
    </row>
    <row r="21" ht="20.1" customHeight="1" spans="1:4">
      <c r="A21" s="175" t="s">
        <v>1337</v>
      </c>
      <c r="B21" s="166"/>
      <c r="C21" s="149" t="s">
        <v>1338</v>
      </c>
      <c r="D21" s="166">
        <v>4304</v>
      </c>
    </row>
    <row r="22" ht="20.1" customHeight="1" spans="1:4">
      <c r="A22" s="164" t="s">
        <v>1262</v>
      </c>
      <c r="B22" s="166">
        <v>500</v>
      </c>
      <c r="C22" s="149" t="s">
        <v>1339</v>
      </c>
      <c r="D22" s="166">
        <v>2562</v>
      </c>
    </row>
    <row r="23" ht="20.1" customHeight="1" spans="1:4">
      <c r="A23" s="164" t="s">
        <v>1264</v>
      </c>
      <c r="B23" s="166"/>
      <c r="C23" s="149" t="s">
        <v>1340</v>
      </c>
      <c r="D23" s="166">
        <v>215</v>
      </c>
    </row>
    <row r="24" ht="20.1" customHeight="1" spans="1:4">
      <c r="A24" s="164" t="s">
        <v>1266</v>
      </c>
      <c r="B24" s="173">
        <f>SUM(B25:B27)</f>
        <v>0</v>
      </c>
      <c r="C24" s="174" t="s">
        <v>1257</v>
      </c>
      <c r="D24" s="173">
        <f>SUM(D25:D27)</f>
        <v>419</v>
      </c>
    </row>
    <row r="25" ht="20.1" customHeight="1" spans="1:4">
      <c r="A25" s="175" t="s">
        <v>1341</v>
      </c>
      <c r="B25" s="166"/>
      <c r="C25" s="149" t="s">
        <v>1338</v>
      </c>
      <c r="D25" s="166">
        <v>267</v>
      </c>
    </row>
    <row r="26" ht="20.1" customHeight="1" spans="1:4">
      <c r="A26" s="175" t="s">
        <v>1342</v>
      </c>
      <c r="B26" s="166"/>
      <c r="C26" s="149" t="s">
        <v>1339</v>
      </c>
      <c r="D26" s="166">
        <v>152</v>
      </c>
    </row>
    <row r="27" ht="20.1" customHeight="1" spans="1:4">
      <c r="A27" s="175" t="s">
        <v>1343</v>
      </c>
      <c r="B27" s="166"/>
      <c r="C27" s="146" t="s">
        <v>1344</v>
      </c>
      <c r="D27" s="166"/>
    </row>
    <row r="28" ht="20.1" customHeight="1" spans="1:4">
      <c r="A28" s="164" t="s">
        <v>1268</v>
      </c>
      <c r="B28" s="166"/>
      <c r="C28" s="144" t="s">
        <v>1259</v>
      </c>
      <c r="D28" s="173">
        <f>SUM(D29:D30)</f>
        <v>0</v>
      </c>
    </row>
    <row r="29" ht="20.1" customHeight="1" spans="1:4">
      <c r="A29" s="164" t="s">
        <v>1270</v>
      </c>
      <c r="B29" s="166"/>
      <c r="C29" s="148" t="s">
        <v>1345</v>
      </c>
      <c r="D29" s="166"/>
    </row>
    <row r="30" ht="20.1" customHeight="1" spans="1:4">
      <c r="A30" s="164" t="s">
        <v>1272</v>
      </c>
      <c r="B30" s="166"/>
      <c r="C30" s="148" t="s">
        <v>1346</v>
      </c>
      <c r="D30" s="166"/>
    </row>
    <row r="31" ht="20.1" customHeight="1" spans="1:4">
      <c r="A31" s="164" t="s">
        <v>1274</v>
      </c>
      <c r="B31" s="166">
        <v>24933</v>
      </c>
      <c r="C31" s="164" t="s">
        <v>1261</v>
      </c>
      <c r="D31" s="173">
        <f>D32+D33</f>
        <v>0</v>
      </c>
    </row>
    <row r="32" ht="20.1" customHeight="1" spans="1:4">
      <c r="A32" s="166" t="s">
        <v>1276</v>
      </c>
      <c r="B32" s="166"/>
      <c r="C32" s="164" t="s">
        <v>1263</v>
      </c>
      <c r="D32" s="166"/>
    </row>
    <row r="33" ht="20.1" customHeight="1" spans="1:4">
      <c r="A33" s="166"/>
      <c r="B33" s="166"/>
      <c r="C33" s="164" t="s">
        <v>1265</v>
      </c>
      <c r="D33" s="173">
        <f>SUM(D34:D37)</f>
        <v>0</v>
      </c>
    </row>
    <row r="34" ht="20.1" customHeight="1" spans="1:4">
      <c r="A34" s="166"/>
      <c r="B34" s="166"/>
      <c r="C34" s="164" t="s">
        <v>1347</v>
      </c>
      <c r="D34" s="166"/>
    </row>
    <row r="35" ht="20.1" customHeight="1" spans="1:4">
      <c r="A35" s="166"/>
      <c r="B35" s="166"/>
      <c r="C35" s="164" t="s">
        <v>1348</v>
      </c>
      <c r="D35" s="166"/>
    </row>
    <row r="36" ht="20.1" customHeight="1" spans="1:4">
      <c r="A36" s="149"/>
      <c r="B36" s="166"/>
      <c r="C36" s="164" t="s">
        <v>1349</v>
      </c>
      <c r="D36" s="166"/>
    </row>
    <row r="37" ht="20.1" customHeight="1" spans="1:4">
      <c r="A37" s="149"/>
      <c r="B37" s="166"/>
      <c r="C37" s="164" t="s">
        <v>1350</v>
      </c>
      <c r="D37" s="166"/>
    </row>
    <row r="38" ht="20.1" customHeight="1" spans="1:4">
      <c r="A38" s="149"/>
      <c r="B38" s="166"/>
      <c r="C38" s="164" t="s">
        <v>1267</v>
      </c>
      <c r="D38" s="173">
        <f>D39+D52+D56+D57+D63+D67+D71+D75+D81</f>
        <v>3000</v>
      </c>
    </row>
    <row r="39" s="167" customFormat="1" ht="20.1" customHeight="1" spans="1:4">
      <c r="A39" s="149"/>
      <c r="B39" s="166"/>
      <c r="C39" s="164" t="s">
        <v>1269</v>
      </c>
      <c r="D39" s="173">
        <f>SUM(D40:D51)</f>
        <v>2595</v>
      </c>
    </row>
    <row r="40" ht="20.1" customHeight="1" spans="1:4">
      <c r="A40" s="149"/>
      <c r="B40" s="166"/>
      <c r="C40" s="146" t="s">
        <v>1351</v>
      </c>
      <c r="D40" s="166">
        <v>2389</v>
      </c>
    </row>
    <row r="41" ht="20.1" customHeight="1" spans="1:4">
      <c r="A41" s="149"/>
      <c r="B41" s="166"/>
      <c r="C41" s="146" t="s">
        <v>1352</v>
      </c>
      <c r="D41" s="166"/>
    </row>
    <row r="42" ht="20.1" customHeight="1" spans="1:4">
      <c r="A42" s="149"/>
      <c r="B42" s="166"/>
      <c r="C42" s="146" t="s">
        <v>1353</v>
      </c>
      <c r="D42" s="166"/>
    </row>
    <row r="43" ht="20.1" customHeight="1" spans="1:4">
      <c r="A43" s="149"/>
      <c r="B43" s="166"/>
      <c r="C43" s="146" t="s">
        <v>1354</v>
      </c>
      <c r="D43" s="166"/>
    </row>
    <row r="44" ht="20.1" customHeight="1" spans="1:4">
      <c r="A44" s="149"/>
      <c r="B44" s="166"/>
      <c r="C44" s="146" t="s">
        <v>1355</v>
      </c>
      <c r="D44" s="166"/>
    </row>
    <row r="45" ht="20.1" customHeight="1" spans="1:4">
      <c r="A45" s="149"/>
      <c r="B45" s="166"/>
      <c r="C45" s="146" t="s">
        <v>1356</v>
      </c>
      <c r="D45" s="166">
        <v>7</v>
      </c>
    </row>
    <row r="46" ht="20.1" customHeight="1" spans="1:4">
      <c r="A46" s="149"/>
      <c r="B46" s="166"/>
      <c r="C46" s="146" t="s">
        <v>1357</v>
      </c>
      <c r="D46" s="166">
        <v>4</v>
      </c>
    </row>
    <row r="47" ht="20.1" customHeight="1" spans="1:4">
      <c r="A47" s="149"/>
      <c r="B47" s="166"/>
      <c r="C47" s="146" t="s">
        <v>1358</v>
      </c>
      <c r="D47" s="166"/>
    </row>
    <row r="48" ht="20.1" customHeight="1" spans="1:4">
      <c r="A48" s="164"/>
      <c r="B48" s="166"/>
      <c r="C48" s="146" t="s">
        <v>1359</v>
      </c>
      <c r="D48" s="166"/>
    </row>
    <row r="49" ht="20.1" customHeight="1" spans="1:4">
      <c r="A49" s="164"/>
      <c r="B49" s="166"/>
      <c r="C49" s="176" t="s">
        <v>1360</v>
      </c>
      <c r="D49" s="166">
        <v>195</v>
      </c>
    </row>
    <row r="50" ht="20.1" customHeight="1" spans="1:4">
      <c r="A50" s="164"/>
      <c r="B50" s="166"/>
      <c r="C50" s="176" t="s">
        <v>1361</v>
      </c>
      <c r="D50" s="166"/>
    </row>
    <row r="51" ht="20.1" customHeight="1" spans="1:4">
      <c r="A51" s="164"/>
      <c r="B51" s="166"/>
      <c r="C51" s="146" t="s">
        <v>1362</v>
      </c>
      <c r="D51" s="166"/>
    </row>
    <row r="52" ht="20.1" customHeight="1" spans="1:4">
      <c r="A52" s="164"/>
      <c r="B52" s="166"/>
      <c r="C52" s="164" t="s">
        <v>1271</v>
      </c>
      <c r="D52" s="173">
        <f>SUM(D53:D55)</f>
        <v>288</v>
      </c>
    </row>
    <row r="53" ht="20.1" customHeight="1" spans="1:4">
      <c r="A53" s="164"/>
      <c r="B53" s="166"/>
      <c r="C53" s="146" t="s">
        <v>1351</v>
      </c>
      <c r="D53" s="166">
        <v>46</v>
      </c>
    </row>
    <row r="54" ht="20.1" customHeight="1" spans="1:4">
      <c r="A54" s="164"/>
      <c r="B54" s="166"/>
      <c r="C54" s="146" t="s">
        <v>1352</v>
      </c>
      <c r="D54" s="166"/>
    </row>
    <row r="55" ht="20.1" customHeight="1" spans="1:4">
      <c r="A55" s="164"/>
      <c r="B55" s="166"/>
      <c r="C55" s="146" t="s">
        <v>1363</v>
      </c>
      <c r="D55" s="166">
        <v>242</v>
      </c>
    </row>
    <row r="56" ht="20.1" customHeight="1" spans="1:4">
      <c r="A56" s="164"/>
      <c r="B56" s="166"/>
      <c r="C56" s="177" t="s">
        <v>1364</v>
      </c>
      <c r="D56" s="166"/>
    </row>
    <row r="57" ht="20.1" customHeight="1" spans="1:4">
      <c r="A57" s="164"/>
      <c r="B57" s="166"/>
      <c r="C57" s="177" t="s">
        <v>1275</v>
      </c>
      <c r="D57" s="173">
        <f>SUM(D58:D62)</f>
        <v>117</v>
      </c>
    </row>
    <row r="58" ht="20.1" customHeight="1" spans="1:4">
      <c r="A58" s="164"/>
      <c r="B58" s="166"/>
      <c r="C58" s="146" t="s">
        <v>1365</v>
      </c>
      <c r="D58" s="166"/>
    </row>
    <row r="59" ht="20.1" customHeight="1" spans="1:4">
      <c r="A59" s="164"/>
      <c r="B59" s="178"/>
      <c r="C59" s="146" t="s">
        <v>1366</v>
      </c>
      <c r="D59" s="166"/>
    </row>
    <row r="60" ht="20.1" customHeight="1" spans="1:4">
      <c r="A60" s="164"/>
      <c r="B60" s="166"/>
      <c r="C60" s="146" t="s">
        <v>1367</v>
      </c>
      <c r="D60" s="166"/>
    </row>
    <row r="61" ht="20.1" customHeight="1" spans="1:4">
      <c r="A61" s="164"/>
      <c r="B61" s="166"/>
      <c r="C61" s="146" t="s">
        <v>1368</v>
      </c>
      <c r="D61" s="166"/>
    </row>
    <row r="62" ht="20.1" customHeight="1" spans="1:4">
      <c r="A62" s="164"/>
      <c r="B62" s="166"/>
      <c r="C62" s="146" t="s">
        <v>1369</v>
      </c>
      <c r="D62" s="166">
        <v>117</v>
      </c>
    </row>
    <row r="63" ht="20.1" customHeight="1" spans="1:4">
      <c r="A63" s="164"/>
      <c r="B63" s="166"/>
      <c r="C63" s="177" t="s">
        <v>1370</v>
      </c>
      <c r="D63" s="173">
        <f>SUM(D64:D66)</f>
        <v>0</v>
      </c>
    </row>
    <row r="64" ht="20.1" customHeight="1" spans="1:4">
      <c r="A64" s="164"/>
      <c r="B64" s="166"/>
      <c r="C64" s="164" t="s">
        <v>1371</v>
      </c>
      <c r="D64" s="166"/>
    </row>
    <row r="65" ht="20.1" customHeight="1" spans="1:4">
      <c r="A65" s="164"/>
      <c r="B65" s="166"/>
      <c r="C65" s="164" t="s">
        <v>1372</v>
      </c>
      <c r="D65" s="166"/>
    </row>
    <row r="66" ht="20.1" customHeight="1" spans="1:4">
      <c r="A66" s="164"/>
      <c r="B66" s="166"/>
      <c r="C66" s="164" t="s">
        <v>1373</v>
      </c>
      <c r="D66" s="166"/>
    </row>
    <row r="67" ht="20.1" customHeight="1" spans="1:4">
      <c r="A67" s="164"/>
      <c r="B67" s="166"/>
      <c r="C67" s="145" t="s">
        <v>1278</v>
      </c>
      <c r="D67" s="173">
        <f>SUM(D68:D70)</f>
        <v>0</v>
      </c>
    </row>
    <row r="68" ht="20.1" customHeight="1" spans="1:4">
      <c r="A68" s="164"/>
      <c r="B68" s="166"/>
      <c r="C68" s="148" t="s">
        <v>1374</v>
      </c>
      <c r="D68" s="166"/>
    </row>
    <row r="69" ht="20.1" customHeight="1" spans="1:4">
      <c r="A69" s="164"/>
      <c r="B69" s="166"/>
      <c r="C69" s="148" t="s">
        <v>1375</v>
      </c>
      <c r="D69" s="166"/>
    </row>
    <row r="70" ht="20.1" customHeight="1" spans="1:4">
      <c r="A70" s="164"/>
      <c r="B70" s="166"/>
      <c r="C70" s="148" t="s">
        <v>1376</v>
      </c>
      <c r="D70" s="166"/>
    </row>
    <row r="71" ht="20.1" customHeight="1" spans="1:4">
      <c r="A71" s="164"/>
      <c r="B71" s="166"/>
      <c r="C71" s="145" t="s">
        <v>1279</v>
      </c>
      <c r="D71" s="173">
        <f>SUM(D72:D74)</f>
        <v>0</v>
      </c>
    </row>
    <row r="72" ht="20.1" customHeight="1" spans="1:4">
      <c r="A72" s="164"/>
      <c r="B72" s="166"/>
      <c r="C72" s="148" t="s">
        <v>1374</v>
      </c>
      <c r="D72" s="166"/>
    </row>
    <row r="73" ht="20.1" customHeight="1" spans="1:4">
      <c r="A73" s="164"/>
      <c r="B73" s="166"/>
      <c r="C73" s="148" t="s">
        <v>1375</v>
      </c>
      <c r="D73" s="166"/>
    </row>
    <row r="74" ht="20.1" customHeight="1" spans="1:4">
      <c r="A74" s="164"/>
      <c r="B74" s="166"/>
      <c r="C74" s="179" t="s">
        <v>1377</v>
      </c>
      <c r="D74" s="166"/>
    </row>
    <row r="75" ht="20.1" customHeight="1" spans="1:4">
      <c r="A75" s="164"/>
      <c r="B75" s="166"/>
      <c r="C75" s="145" t="s">
        <v>1280</v>
      </c>
      <c r="D75" s="173">
        <f>SUM(D76:D80)</f>
        <v>0</v>
      </c>
    </row>
    <row r="76" ht="20.1" customHeight="1" spans="1:4">
      <c r="A76" s="164"/>
      <c r="B76" s="166"/>
      <c r="C76" s="148" t="s">
        <v>1378</v>
      </c>
      <c r="D76" s="166"/>
    </row>
    <row r="77" ht="20.1" customHeight="1" spans="1:4">
      <c r="A77" s="164"/>
      <c r="B77" s="166"/>
      <c r="C77" s="148" t="s">
        <v>1379</v>
      </c>
      <c r="D77" s="166"/>
    </row>
    <row r="78" ht="20.1" customHeight="1" spans="1:4">
      <c r="A78" s="164"/>
      <c r="B78" s="166"/>
      <c r="C78" s="148" t="s">
        <v>1380</v>
      </c>
      <c r="D78" s="166"/>
    </row>
    <row r="79" ht="20.1" customHeight="1" spans="1:4">
      <c r="A79" s="164"/>
      <c r="B79" s="166"/>
      <c r="C79" s="148" t="s">
        <v>1381</v>
      </c>
      <c r="D79" s="166"/>
    </row>
    <row r="80" ht="20.1" customHeight="1" spans="1:4">
      <c r="A80" s="164"/>
      <c r="B80" s="166"/>
      <c r="C80" s="148" t="s">
        <v>1382</v>
      </c>
      <c r="D80" s="166"/>
    </row>
    <row r="81" ht="20.1" customHeight="1" spans="1:4">
      <c r="A81" s="164"/>
      <c r="B81" s="166"/>
      <c r="C81" s="145" t="s">
        <v>1281</v>
      </c>
      <c r="D81" s="173">
        <f>SUM(D82:D83)</f>
        <v>0</v>
      </c>
    </row>
    <row r="82" ht="20.1" customHeight="1" spans="1:4">
      <c r="A82" s="164"/>
      <c r="B82" s="166"/>
      <c r="C82" s="148" t="s">
        <v>1383</v>
      </c>
      <c r="D82" s="166"/>
    </row>
    <row r="83" ht="20.1" customHeight="1" spans="1:4">
      <c r="A83" s="164"/>
      <c r="B83" s="166"/>
      <c r="C83" s="148" t="s">
        <v>1384</v>
      </c>
      <c r="D83" s="166"/>
    </row>
    <row r="84" ht="20.1" customHeight="1" spans="1:4">
      <c r="A84" s="164"/>
      <c r="B84" s="166"/>
      <c r="C84" s="164" t="s">
        <v>1282</v>
      </c>
      <c r="D84" s="173">
        <f>D85+D90+D95+D100+D103</f>
        <v>3000</v>
      </c>
    </row>
    <row r="85" ht="20.1" customHeight="1" spans="1:4">
      <c r="A85" s="164"/>
      <c r="B85" s="166"/>
      <c r="C85" s="147" t="s">
        <v>1283</v>
      </c>
      <c r="D85" s="173">
        <f>SUM(D86:D89)</f>
        <v>330</v>
      </c>
    </row>
    <row r="86" ht="20.1" customHeight="1" spans="1:4">
      <c r="A86" s="164"/>
      <c r="B86" s="166"/>
      <c r="C86" s="146" t="s">
        <v>1339</v>
      </c>
      <c r="D86" s="166">
        <v>330</v>
      </c>
    </row>
    <row r="87" ht="20.1" customHeight="1" spans="1:4">
      <c r="A87" s="164"/>
      <c r="B87" s="166"/>
      <c r="C87" s="146" t="s">
        <v>1385</v>
      </c>
      <c r="D87" s="166"/>
    </row>
    <row r="88" ht="20.1" customHeight="1" spans="1:4">
      <c r="A88" s="164"/>
      <c r="B88" s="166"/>
      <c r="C88" s="146" t="s">
        <v>1386</v>
      </c>
      <c r="D88" s="166"/>
    </row>
    <row r="89" ht="20.1" customHeight="1" spans="1:4">
      <c r="A89" s="164"/>
      <c r="B89" s="166"/>
      <c r="C89" s="146" t="s">
        <v>1387</v>
      </c>
      <c r="D89" s="166"/>
    </row>
    <row r="90" ht="20.1" customHeight="1" spans="1:4">
      <c r="A90" s="164"/>
      <c r="B90" s="166"/>
      <c r="C90" s="146" t="s">
        <v>1284</v>
      </c>
      <c r="D90" s="173">
        <f>SUM(D91:D94)</f>
        <v>0</v>
      </c>
    </row>
    <row r="91" ht="20.1" customHeight="1" spans="1:4">
      <c r="A91" s="164"/>
      <c r="B91" s="166"/>
      <c r="C91" s="146" t="s">
        <v>1339</v>
      </c>
      <c r="D91" s="166"/>
    </row>
    <row r="92" ht="20.1" customHeight="1" spans="1:4">
      <c r="A92" s="164"/>
      <c r="B92" s="166"/>
      <c r="C92" s="146" t="s">
        <v>1385</v>
      </c>
      <c r="D92" s="166"/>
    </row>
    <row r="93" ht="20.1" customHeight="1" spans="1:4">
      <c r="A93" s="164"/>
      <c r="B93" s="166"/>
      <c r="C93" s="146" t="s">
        <v>1388</v>
      </c>
      <c r="D93" s="166"/>
    </row>
    <row r="94" ht="20.1" customHeight="1" spans="1:4">
      <c r="A94" s="164"/>
      <c r="B94" s="166"/>
      <c r="C94" s="146" t="s">
        <v>1389</v>
      </c>
      <c r="D94" s="166"/>
    </row>
    <row r="95" ht="20.1" customHeight="1" spans="1:4">
      <c r="A95" s="164"/>
      <c r="B95" s="166"/>
      <c r="C95" s="147" t="s">
        <v>1285</v>
      </c>
      <c r="D95" s="173">
        <f>SUM(D96:D99)</f>
        <v>2670</v>
      </c>
    </row>
    <row r="96" ht="20.1" customHeight="1" spans="1:4">
      <c r="A96" s="164"/>
      <c r="B96" s="166"/>
      <c r="C96" s="146" t="s">
        <v>1390</v>
      </c>
      <c r="D96" s="166"/>
    </row>
    <row r="97" ht="20.1" customHeight="1" spans="1:4">
      <c r="A97" s="164"/>
      <c r="B97" s="166"/>
      <c r="C97" s="146" t="s">
        <v>1391</v>
      </c>
      <c r="D97" s="166"/>
    </row>
    <row r="98" ht="20.1" customHeight="1" spans="1:4">
      <c r="A98" s="164"/>
      <c r="B98" s="166"/>
      <c r="C98" s="146" t="s">
        <v>1392</v>
      </c>
      <c r="D98" s="166">
        <v>1470</v>
      </c>
    </row>
    <row r="99" ht="20.1" customHeight="1" spans="1:4">
      <c r="A99" s="164"/>
      <c r="B99" s="166"/>
      <c r="C99" s="146" t="s">
        <v>1393</v>
      </c>
      <c r="D99" s="166">
        <v>1200</v>
      </c>
    </row>
    <row r="100" ht="20.1" customHeight="1" spans="1:4">
      <c r="A100" s="164"/>
      <c r="B100" s="166"/>
      <c r="C100" s="148" t="s">
        <v>1286</v>
      </c>
      <c r="D100" s="173">
        <f>SUM(D101:D102)</f>
        <v>0</v>
      </c>
    </row>
    <row r="101" ht="20.1" customHeight="1" spans="1:4">
      <c r="A101" s="164"/>
      <c r="B101" s="166"/>
      <c r="C101" s="148" t="s">
        <v>1345</v>
      </c>
      <c r="D101" s="166"/>
    </row>
    <row r="102" ht="20.1" customHeight="1" spans="1:4">
      <c r="A102" s="164"/>
      <c r="B102" s="166"/>
      <c r="C102" s="148" t="s">
        <v>1394</v>
      </c>
      <c r="D102" s="166"/>
    </row>
    <row r="103" ht="20.1" customHeight="1" spans="1:4">
      <c r="A103" s="164"/>
      <c r="B103" s="166"/>
      <c r="C103" s="148" t="s">
        <v>1287</v>
      </c>
      <c r="D103" s="173">
        <f>SUM(D104:D107)</f>
        <v>0</v>
      </c>
    </row>
    <row r="104" ht="20.1" customHeight="1" spans="1:4">
      <c r="A104" s="164"/>
      <c r="B104" s="166"/>
      <c r="C104" s="148" t="s">
        <v>1395</v>
      </c>
      <c r="D104" s="166"/>
    </row>
    <row r="105" ht="20.1" customHeight="1" spans="1:4">
      <c r="A105" s="164"/>
      <c r="B105" s="166"/>
      <c r="C105" s="148" t="s">
        <v>1396</v>
      </c>
      <c r="D105" s="166"/>
    </row>
    <row r="106" ht="20.1" customHeight="1" spans="1:4">
      <c r="A106" s="164"/>
      <c r="B106" s="166"/>
      <c r="C106" s="148" t="s">
        <v>1397</v>
      </c>
      <c r="D106" s="166"/>
    </row>
    <row r="107" ht="20.1" customHeight="1" spans="1:4">
      <c r="A107" s="164"/>
      <c r="B107" s="166"/>
      <c r="C107" s="148" t="s">
        <v>1398</v>
      </c>
      <c r="D107" s="166"/>
    </row>
    <row r="108" ht="20.1" customHeight="1" spans="1:4">
      <c r="A108" s="164"/>
      <c r="B108" s="166"/>
      <c r="C108" s="149" t="s">
        <v>1288</v>
      </c>
      <c r="D108" s="173">
        <f>D109+D114+D119+D124+D133+D140+D149+D152+D155+D156</f>
        <v>2000</v>
      </c>
    </row>
    <row r="109" ht="20.1" customHeight="1" spans="1:4">
      <c r="A109" s="164"/>
      <c r="B109" s="166"/>
      <c r="C109" s="147" t="s">
        <v>1289</v>
      </c>
      <c r="D109" s="173">
        <f>SUM(D110:D113)</f>
        <v>0</v>
      </c>
    </row>
    <row r="110" ht="20.1" customHeight="1" spans="1:4">
      <c r="A110" s="164"/>
      <c r="B110" s="166"/>
      <c r="C110" s="146" t="s">
        <v>1399</v>
      </c>
      <c r="D110" s="166"/>
    </row>
    <row r="111" ht="20.1" customHeight="1" spans="1:4">
      <c r="A111" s="164"/>
      <c r="B111" s="166"/>
      <c r="C111" s="146" t="s">
        <v>1400</v>
      </c>
      <c r="D111" s="166"/>
    </row>
    <row r="112" ht="20.1" customHeight="1" spans="1:4">
      <c r="A112" s="164"/>
      <c r="B112" s="166"/>
      <c r="C112" s="146" t="s">
        <v>1401</v>
      </c>
      <c r="D112" s="166"/>
    </row>
    <row r="113" ht="20.1" customHeight="1" spans="1:4">
      <c r="A113" s="164"/>
      <c r="B113" s="166"/>
      <c r="C113" s="146" t="s">
        <v>1402</v>
      </c>
      <c r="D113" s="166"/>
    </row>
    <row r="114" ht="20.1" customHeight="1" spans="1:4">
      <c r="A114" s="164"/>
      <c r="B114" s="166"/>
      <c r="C114" s="147" t="s">
        <v>1290</v>
      </c>
      <c r="D114" s="173">
        <f>SUM(D115:D118)</f>
        <v>0</v>
      </c>
    </row>
    <row r="115" ht="20.1" customHeight="1" spans="1:4">
      <c r="A115" s="164"/>
      <c r="B115" s="166"/>
      <c r="C115" s="146" t="s">
        <v>1401</v>
      </c>
      <c r="D115" s="166"/>
    </row>
    <row r="116" ht="20.1" customHeight="1" spans="1:4">
      <c r="A116" s="164"/>
      <c r="B116" s="166"/>
      <c r="C116" s="146" t="s">
        <v>1403</v>
      </c>
      <c r="D116" s="166"/>
    </row>
    <row r="117" ht="20.1" customHeight="1" spans="1:4">
      <c r="A117" s="164"/>
      <c r="B117" s="166"/>
      <c r="C117" s="146" t="s">
        <v>1404</v>
      </c>
      <c r="D117" s="166"/>
    </row>
    <row r="118" ht="20.1" customHeight="1" spans="1:4">
      <c r="A118" s="164"/>
      <c r="B118" s="166"/>
      <c r="C118" s="146" t="s">
        <v>1405</v>
      </c>
      <c r="D118" s="166"/>
    </row>
    <row r="119" ht="20.1" customHeight="1" spans="1:4">
      <c r="A119" s="164"/>
      <c r="B119" s="166"/>
      <c r="C119" s="147" t="s">
        <v>1291</v>
      </c>
      <c r="D119" s="173">
        <f>SUM(D120:D123)</f>
        <v>0</v>
      </c>
    </row>
    <row r="120" ht="20.1" customHeight="1" spans="1:4">
      <c r="A120" s="164"/>
      <c r="B120" s="166"/>
      <c r="C120" s="146" t="s">
        <v>1406</v>
      </c>
      <c r="D120" s="166"/>
    </row>
    <row r="121" ht="20.1" customHeight="1" spans="1:4">
      <c r="A121" s="164"/>
      <c r="B121" s="166"/>
      <c r="C121" s="146" t="s">
        <v>1407</v>
      </c>
      <c r="D121" s="166"/>
    </row>
    <row r="122" ht="20.1" customHeight="1" spans="1:4">
      <c r="A122" s="164"/>
      <c r="B122" s="166"/>
      <c r="C122" s="146" t="s">
        <v>1408</v>
      </c>
      <c r="D122" s="166"/>
    </row>
    <row r="123" ht="20.1" customHeight="1" spans="1:4">
      <c r="A123" s="164"/>
      <c r="B123" s="166"/>
      <c r="C123" s="146" t="s">
        <v>1409</v>
      </c>
      <c r="D123" s="166"/>
    </row>
    <row r="124" ht="20.1" customHeight="1" spans="1:4">
      <c r="A124" s="164"/>
      <c r="B124" s="166"/>
      <c r="C124" s="146" t="s">
        <v>1292</v>
      </c>
      <c r="D124" s="173">
        <f>SUM(D125:D132)</f>
        <v>2000</v>
      </c>
    </row>
    <row r="125" ht="20.1" customHeight="1" spans="1:4">
      <c r="A125" s="164"/>
      <c r="B125" s="166"/>
      <c r="C125" s="146" t="s">
        <v>1410</v>
      </c>
      <c r="D125" s="166"/>
    </row>
    <row r="126" ht="20.1" customHeight="1" spans="1:4">
      <c r="A126" s="164"/>
      <c r="B126" s="166"/>
      <c r="C126" s="146" t="s">
        <v>1411</v>
      </c>
      <c r="D126" s="166"/>
    </row>
    <row r="127" ht="20.1" customHeight="1" spans="1:4">
      <c r="A127" s="164"/>
      <c r="B127" s="166"/>
      <c r="C127" s="146" t="s">
        <v>1412</v>
      </c>
      <c r="D127" s="166"/>
    </row>
    <row r="128" ht="20.1" customHeight="1" spans="1:4">
      <c r="A128" s="164"/>
      <c r="B128" s="166"/>
      <c r="C128" s="146" t="s">
        <v>1413</v>
      </c>
      <c r="D128" s="166"/>
    </row>
    <row r="129" ht="20.1" customHeight="1" spans="1:4">
      <c r="A129" s="164"/>
      <c r="B129" s="166"/>
      <c r="C129" s="146" t="s">
        <v>1414</v>
      </c>
      <c r="D129" s="166"/>
    </row>
    <row r="130" ht="20.1" customHeight="1" spans="1:4">
      <c r="A130" s="164"/>
      <c r="B130" s="166"/>
      <c r="C130" s="146" t="s">
        <v>1415</v>
      </c>
      <c r="D130" s="166"/>
    </row>
    <row r="131" ht="20.1" customHeight="1" spans="1:4">
      <c r="A131" s="164"/>
      <c r="B131" s="166"/>
      <c r="C131" s="146" t="s">
        <v>1416</v>
      </c>
      <c r="D131" s="166"/>
    </row>
    <row r="132" ht="20.1" customHeight="1" spans="1:4">
      <c r="A132" s="164"/>
      <c r="B132" s="166"/>
      <c r="C132" s="146" t="s">
        <v>1417</v>
      </c>
      <c r="D132" s="166">
        <v>2000</v>
      </c>
    </row>
    <row r="133" ht="20.1" customHeight="1" spans="1:4">
      <c r="A133" s="164"/>
      <c r="B133" s="166"/>
      <c r="C133" s="146" t="s">
        <v>1293</v>
      </c>
      <c r="D133" s="173">
        <f>SUM(D134:D139)</f>
        <v>0</v>
      </c>
    </row>
    <row r="134" ht="20.1" customHeight="1" spans="1:4">
      <c r="A134" s="164"/>
      <c r="B134" s="166"/>
      <c r="C134" s="146" t="s">
        <v>1418</v>
      </c>
      <c r="D134" s="166"/>
    </row>
    <row r="135" ht="20.1" customHeight="1" spans="1:4">
      <c r="A135" s="164"/>
      <c r="B135" s="166"/>
      <c r="C135" s="146" t="s">
        <v>1419</v>
      </c>
      <c r="D135" s="166"/>
    </row>
    <row r="136" ht="20.1" customHeight="1" spans="1:4">
      <c r="A136" s="164"/>
      <c r="B136" s="166"/>
      <c r="C136" s="146" t="s">
        <v>1420</v>
      </c>
      <c r="D136" s="166"/>
    </row>
    <row r="137" ht="20.1" customHeight="1" spans="1:4">
      <c r="A137" s="164"/>
      <c r="B137" s="166"/>
      <c r="C137" s="146" t="s">
        <v>1421</v>
      </c>
      <c r="D137" s="166"/>
    </row>
    <row r="138" ht="20.1" customHeight="1" spans="1:4">
      <c r="A138" s="164"/>
      <c r="B138" s="166"/>
      <c r="C138" s="146" t="s">
        <v>1422</v>
      </c>
      <c r="D138" s="166"/>
    </row>
    <row r="139" ht="20.1" customHeight="1" spans="1:4">
      <c r="A139" s="164"/>
      <c r="B139" s="166"/>
      <c r="C139" s="146" t="s">
        <v>1423</v>
      </c>
      <c r="D139" s="166"/>
    </row>
    <row r="140" ht="20.1" customHeight="1" spans="1:4">
      <c r="A140" s="164"/>
      <c r="B140" s="166"/>
      <c r="C140" s="146" t="s">
        <v>1294</v>
      </c>
      <c r="D140" s="173">
        <f>SUM(D141:D148)</f>
        <v>0</v>
      </c>
    </row>
    <row r="141" ht="20.1" customHeight="1" spans="1:4">
      <c r="A141" s="164"/>
      <c r="B141" s="166"/>
      <c r="C141" s="146" t="s">
        <v>1424</v>
      </c>
      <c r="D141" s="166"/>
    </row>
    <row r="142" ht="20.1" customHeight="1" spans="1:4">
      <c r="A142" s="164"/>
      <c r="B142" s="166"/>
      <c r="C142" s="146" t="s">
        <v>1425</v>
      </c>
      <c r="D142" s="166"/>
    </row>
    <row r="143" ht="20.1" customHeight="1" spans="1:4">
      <c r="A143" s="164"/>
      <c r="B143" s="166"/>
      <c r="C143" s="146" t="s">
        <v>1426</v>
      </c>
      <c r="D143" s="166"/>
    </row>
    <row r="144" ht="20.1" customHeight="1" spans="1:4">
      <c r="A144" s="164"/>
      <c r="B144" s="166"/>
      <c r="C144" s="146" t="s">
        <v>1427</v>
      </c>
      <c r="D144" s="166"/>
    </row>
    <row r="145" ht="20.1" customHeight="1" spans="1:4">
      <c r="A145" s="164"/>
      <c r="B145" s="166"/>
      <c r="C145" s="146" t="s">
        <v>1428</v>
      </c>
      <c r="D145" s="166"/>
    </row>
    <row r="146" ht="20.1" customHeight="1" spans="1:4">
      <c r="A146" s="164"/>
      <c r="B146" s="166"/>
      <c r="C146" s="146" t="s">
        <v>1429</v>
      </c>
      <c r="D146" s="166"/>
    </row>
    <row r="147" ht="20.1" customHeight="1" spans="1:4">
      <c r="A147" s="164"/>
      <c r="B147" s="166"/>
      <c r="C147" s="146" t="s">
        <v>1430</v>
      </c>
      <c r="D147" s="166"/>
    </row>
    <row r="148" ht="20.1" customHeight="1" spans="1:4">
      <c r="A148" s="164"/>
      <c r="B148" s="166"/>
      <c r="C148" s="146" t="s">
        <v>1431</v>
      </c>
      <c r="D148" s="166"/>
    </row>
    <row r="149" ht="20.1" customHeight="1" spans="1:4">
      <c r="A149" s="164"/>
      <c r="B149" s="166"/>
      <c r="C149" s="147" t="s">
        <v>1295</v>
      </c>
      <c r="D149" s="173">
        <f>SUM(D150:D151)</f>
        <v>0</v>
      </c>
    </row>
    <row r="150" ht="20.1" customHeight="1" spans="1:4">
      <c r="A150" s="164"/>
      <c r="B150" s="166"/>
      <c r="C150" s="148" t="s">
        <v>1432</v>
      </c>
      <c r="D150" s="166"/>
    </row>
    <row r="151" ht="20.1" customHeight="1" spans="1:4">
      <c r="A151" s="164"/>
      <c r="B151" s="166"/>
      <c r="C151" s="148" t="s">
        <v>1433</v>
      </c>
      <c r="D151" s="166"/>
    </row>
    <row r="152" ht="20.1" customHeight="1" spans="1:4">
      <c r="A152" s="164"/>
      <c r="B152" s="166"/>
      <c r="C152" s="147" t="s">
        <v>1296</v>
      </c>
      <c r="D152" s="173">
        <f>SUM(D153:D154)</f>
        <v>0</v>
      </c>
    </row>
    <row r="153" ht="20.1" customHeight="1" spans="1:4">
      <c r="A153" s="164"/>
      <c r="B153" s="166"/>
      <c r="C153" s="148" t="s">
        <v>1432</v>
      </c>
      <c r="D153" s="166"/>
    </row>
    <row r="154" ht="20.1" customHeight="1" spans="1:4">
      <c r="A154" s="164"/>
      <c r="B154" s="166"/>
      <c r="C154" s="148" t="s">
        <v>1434</v>
      </c>
      <c r="D154" s="166"/>
    </row>
    <row r="155" ht="20.1" customHeight="1" spans="1:4">
      <c r="A155" s="164"/>
      <c r="B155" s="166"/>
      <c r="C155" s="147" t="s">
        <v>1297</v>
      </c>
      <c r="D155" s="166"/>
    </row>
    <row r="156" ht="20.1" customHeight="1" spans="1:4">
      <c r="A156" s="164"/>
      <c r="B156" s="166"/>
      <c r="C156" s="147" t="s">
        <v>1298</v>
      </c>
      <c r="D156" s="173">
        <f>SUM(D157:D159)</f>
        <v>0</v>
      </c>
    </row>
    <row r="157" ht="20.1" customHeight="1" spans="1:4">
      <c r="A157" s="164"/>
      <c r="B157" s="166"/>
      <c r="C157" s="148" t="s">
        <v>1435</v>
      </c>
      <c r="D157" s="166"/>
    </row>
    <row r="158" ht="20.1" customHeight="1" spans="1:4">
      <c r="A158" s="164"/>
      <c r="B158" s="166"/>
      <c r="C158" s="148" t="s">
        <v>1436</v>
      </c>
      <c r="D158" s="166"/>
    </row>
    <row r="159" ht="20.1" customHeight="1" spans="1:4">
      <c r="A159" s="164"/>
      <c r="B159" s="166"/>
      <c r="C159" s="148" t="s">
        <v>1437</v>
      </c>
      <c r="D159" s="166"/>
    </row>
    <row r="160" ht="20.1" customHeight="1" spans="1:4">
      <c r="A160" s="164"/>
      <c r="B160" s="166"/>
      <c r="C160" s="149" t="s">
        <v>1299</v>
      </c>
      <c r="D160" s="173">
        <f>D161</f>
        <v>2000</v>
      </c>
    </row>
    <row r="161" ht="20.1" customHeight="1" spans="1:4">
      <c r="A161" s="164"/>
      <c r="B161" s="166"/>
      <c r="C161" s="146" t="s">
        <v>1300</v>
      </c>
      <c r="D161" s="173">
        <f>SUM(D162:D163)</f>
        <v>2000</v>
      </c>
    </row>
    <row r="162" ht="20.1" customHeight="1" spans="1:4">
      <c r="A162" s="164"/>
      <c r="B162" s="166"/>
      <c r="C162" s="146" t="s">
        <v>1438</v>
      </c>
      <c r="D162" s="166">
        <v>2000</v>
      </c>
    </row>
    <row r="163" ht="20.1" customHeight="1" spans="1:4">
      <c r="A163" s="164"/>
      <c r="B163" s="166"/>
      <c r="C163" s="146" t="s">
        <v>1439</v>
      </c>
      <c r="D163" s="166"/>
    </row>
    <row r="164" ht="20.1" customHeight="1" spans="1:4">
      <c r="A164" s="164"/>
      <c r="B164" s="166"/>
      <c r="C164" s="149" t="s">
        <v>1440</v>
      </c>
      <c r="D164" s="173">
        <f>D165+D166+D175</f>
        <v>28500</v>
      </c>
    </row>
    <row r="165" ht="20.1" customHeight="1" spans="1:4">
      <c r="A165" s="164"/>
      <c r="B165" s="166"/>
      <c r="C165" s="147" t="s">
        <v>1441</v>
      </c>
      <c r="D165" s="166">
        <v>28500</v>
      </c>
    </row>
    <row r="166" ht="20.1" customHeight="1" spans="1:4">
      <c r="A166" s="164"/>
      <c r="B166" s="166"/>
      <c r="C166" s="146" t="s">
        <v>1303</v>
      </c>
      <c r="D166" s="173">
        <f>SUM(D167:D174)</f>
        <v>0</v>
      </c>
    </row>
    <row r="167" ht="20.1" customHeight="1" spans="1:4">
      <c r="A167" s="164"/>
      <c r="B167" s="166"/>
      <c r="C167" s="176" t="s">
        <v>1442</v>
      </c>
      <c r="D167" s="166"/>
    </row>
    <row r="168" ht="20.1" customHeight="1" spans="1:4">
      <c r="A168" s="164"/>
      <c r="B168" s="166"/>
      <c r="C168" s="146" t="s">
        <v>1443</v>
      </c>
      <c r="D168" s="166"/>
    </row>
    <row r="169" ht="20.1" customHeight="1" spans="1:4">
      <c r="A169" s="164"/>
      <c r="B169" s="166"/>
      <c r="C169" s="146" t="s">
        <v>1444</v>
      </c>
      <c r="D169" s="166"/>
    </row>
    <row r="170" ht="20.1" customHeight="1" spans="1:4">
      <c r="A170" s="164"/>
      <c r="B170" s="166"/>
      <c r="C170" s="146" t="s">
        <v>1445</v>
      </c>
      <c r="D170" s="166"/>
    </row>
    <row r="171" ht="20.1" customHeight="1" spans="1:4">
      <c r="A171" s="164"/>
      <c r="B171" s="166"/>
      <c r="C171" s="146" t="s">
        <v>1446</v>
      </c>
      <c r="D171" s="166"/>
    </row>
    <row r="172" ht="20.1" customHeight="1" spans="1:4">
      <c r="A172" s="164"/>
      <c r="B172" s="166"/>
      <c r="C172" s="146" t="s">
        <v>1447</v>
      </c>
      <c r="D172" s="166"/>
    </row>
    <row r="173" ht="20.1" customHeight="1" spans="1:4">
      <c r="A173" s="164"/>
      <c r="B173" s="166"/>
      <c r="C173" s="146" t="s">
        <v>1448</v>
      </c>
      <c r="D173" s="166"/>
    </row>
    <row r="174" ht="20.1" customHeight="1" spans="1:4">
      <c r="A174" s="164"/>
      <c r="B174" s="166"/>
      <c r="C174" s="146" t="s">
        <v>1449</v>
      </c>
      <c r="D174" s="166"/>
    </row>
    <row r="175" ht="20.1" customHeight="1" spans="1:4">
      <c r="A175" s="164"/>
      <c r="B175" s="166"/>
      <c r="C175" s="147" t="s">
        <v>1304</v>
      </c>
      <c r="D175" s="173">
        <f>SUM(D176:D185)</f>
        <v>0</v>
      </c>
    </row>
    <row r="176" ht="20.1" customHeight="1" spans="1:4">
      <c r="A176" s="164"/>
      <c r="B176" s="166"/>
      <c r="C176" s="176" t="s">
        <v>1450</v>
      </c>
      <c r="D176" s="166"/>
    </row>
    <row r="177" ht="20.1" customHeight="1" spans="1:4">
      <c r="A177" s="164"/>
      <c r="B177" s="180"/>
      <c r="C177" s="146" t="s">
        <v>1451</v>
      </c>
      <c r="D177" s="166"/>
    </row>
    <row r="178" ht="20.1" customHeight="1" spans="1:4">
      <c r="A178" s="164"/>
      <c r="B178" s="180"/>
      <c r="C178" s="146" t="s">
        <v>1452</v>
      </c>
      <c r="D178" s="166"/>
    </row>
    <row r="179" ht="20.1" customHeight="1" spans="1:4">
      <c r="A179" s="164"/>
      <c r="B179" s="180"/>
      <c r="C179" s="146" t="s">
        <v>1453</v>
      </c>
      <c r="D179" s="166"/>
    </row>
    <row r="180" ht="20.1" customHeight="1" spans="1:4">
      <c r="A180" s="164"/>
      <c r="B180" s="180"/>
      <c r="C180" s="146" t="s">
        <v>1454</v>
      </c>
      <c r="D180" s="166"/>
    </row>
    <row r="181" ht="20.1" customHeight="1" spans="1:4">
      <c r="A181" s="164"/>
      <c r="B181" s="180"/>
      <c r="C181" s="146" t="s">
        <v>1455</v>
      </c>
      <c r="D181" s="166"/>
    </row>
    <row r="182" ht="20.1" customHeight="1" spans="1:4">
      <c r="A182" s="164"/>
      <c r="B182" s="180"/>
      <c r="C182" s="146" t="s">
        <v>1456</v>
      </c>
      <c r="D182" s="166"/>
    </row>
    <row r="183" ht="20.1" customHeight="1" spans="1:4">
      <c r="A183" s="164"/>
      <c r="B183" s="180"/>
      <c r="C183" s="146" t="s">
        <v>1457</v>
      </c>
      <c r="D183" s="166"/>
    </row>
    <row r="184" ht="20.1" customHeight="1" spans="1:4">
      <c r="A184" s="164"/>
      <c r="B184" s="180"/>
      <c r="C184" s="146" t="s">
        <v>1458</v>
      </c>
      <c r="D184" s="166"/>
    </row>
    <row r="185" ht="20.1" customHeight="1" spans="1:4">
      <c r="A185" s="164"/>
      <c r="B185" s="180"/>
      <c r="C185" s="146" t="s">
        <v>1459</v>
      </c>
      <c r="D185" s="166"/>
    </row>
    <row r="186" ht="20.1" customHeight="1" spans="1:4">
      <c r="A186" s="164"/>
      <c r="B186" s="180"/>
      <c r="C186" s="149" t="s">
        <v>1460</v>
      </c>
      <c r="D186" s="173">
        <f>SUM(D187:D192)</f>
        <v>0</v>
      </c>
    </row>
    <row r="187" ht="20.1" customHeight="1" spans="1:4">
      <c r="A187" s="164"/>
      <c r="B187" s="180"/>
      <c r="C187" s="149" t="s">
        <v>1461</v>
      </c>
      <c r="D187" s="166"/>
    </row>
    <row r="188" ht="20.1" customHeight="1" spans="1:4">
      <c r="A188" s="164"/>
      <c r="B188" s="180"/>
      <c r="C188" s="149" t="s">
        <v>1462</v>
      </c>
      <c r="D188" s="166"/>
    </row>
    <row r="189" ht="20.1" customHeight="1" spans="1:4">
      <c r="A189" s="164"/>
      <c r="B189" s="180"/>
      <c r="C189" s="149" t="s">
        <v>1463</v>
      </c>
      <c r="D189" s="166"/>
    </row>
    <row r="190" ht="20.1" customHeight="1" spans="1:4">
      <c r="A190" s="164"/>
      <c r="B190" s="180"/>
      <c r="C190" s="174" t="s">
        <v>1464</v>
      </c>
      <c r="D190" s="166"/>
    </row>
    <row r="191" ht="20.1" customHeight="1" spans="1:4">
      <c r="A191" s="164"/>
      <c r="B191" s="180"/>
      <c r="C191" s="149" t="s">
        <v>1465</v>
      </c>
      <c r="D191" s="166"/>
    </row>
    <row r="192" ht="20.1" customHeight="1" spans="1:4">
      <c r="A192" s="164"/>
      <c r="B192" s="180"/>
      <c r="C192" s="149" t="s">
        <v>1466</v>
      </c>
      <c r="D192" s="166"/>
    </row>
    <row r="193" ht="20.1" customHeight="1" spans="1:4">
      <c r="A193" s="164"/>
      <c r="B193" s="180"/>
      <c r="C193" s="149" t="s">
        <v>1467</v>
      </c>
      <c r="D193" s="181">
        <f>SUM(D194:D199)</f>
        <v>0</v>
      </c>
    </row>
    <row r="194" ht="20.1" customHeight="1" spans="1:4">
      <c r="A194" s="164"/>
      <c r="B194" s="180"/>
      <c r="C194" s="149" t="s">
        <v>1468</v>
      </c>
      <c r="D194" s="180"/>
    </row>
    <row r="195" ht="20.1" customHeight="1" spans="1:4">
      <c r="A195" s="164"/>
      <c r="B195" s="180"/>
      <c r="C195" s="149" t="s">
        <v>1469</v>
      </c>
      <c r="D195" s="180"/>
    </row>
    <row r="196" ht="20.1" customHeight="1" spans="1:4">
      <c r="A196" s="164"/>
      <c r="B196" s="180"/>
      <c r="C196" s="149" t="s">
        <v>1463</v>
      </c>
      <c r="D196" s="180"/>
    </row>
    <row r="197" ht="20.1" customHeight="1" spans="1:4">
      <c r="A197" s="164"/>
      <c r="B197" s="180"/>
      <c r="C197" s="174" t="s">
        <v>1464</v>
      </c>
      <c r="D197" s="180"/>
    </row>
    <row r="198" ht="20.1" customHeight="1" spans="1:4">
      <c r="A198" s="164"/>
      <c r="B198" s="180"/>
      <c r="C198" s="149" t="s">
        <v>1470</v>
      </c>
      <c r="D198" s="180"/>
    </row>
    <row r="199" ht="20.1" customHeight="1" spans="1:4">
      <c r="A199" s="164"/>
      <c r="B199" s="180"/>
      <c r="C199" s="149" t="s">
        <v>1471</v>
      </c>
      <c r="D199" s="180"/>
    </row>
    <row r="200" ht="20.1" customHeight="1" spans="1:4">
      <c r="A200" s="164"/>
      <c r="B200" s="180"/>
      <c r="C200" s="149"/>
      <c r="D200" s="180"/>
    </row>
    <row r="201" ht="20.1" customHeight="1" spans="1:4">
      <c r="A201" s="164"/>
      <c r="B201" s="180"/>
      <c r="C201" s="149"/>
      <c r="D201" s="180"/>
    </row>
    <row r="202" ht="20.1" customHeight="1" spans="1:4">
      <c r="A202" s="164"/>
      <c r="B202" s="180"/>
      <c r="C202" s="149"/>
      <c r="D202" s="180"/>
    </row>
    <row r="203" ht="20.1" customHeight="1" spans="1:4">
      <c r="A203" s="164"/>
      <c r="B203" s="180"/>
      <c r="C203" s="149"/>
      <c r="D203" s="180"/>
    </row>
    <row r="204" ht="20.1" customHeight="1" spans="1:4">
      <c r="A204" s="164"/>
      <c r="B204" s="180"/>
      <c r="C204" s="149"/>
      <c r="D204" s="180"/>
    </row>
    <row r="205" ht="20.1" customHeight="1" spans="1:4">
      <c r="A205" s="164"/>
      <c r="B205" s="180"/>
      <c r="C205" s="146"/>
      <c r="D205" s="180"/>
    </row>
    <row r="206" ht="20.1" customHeight="1" spans="1:4">
      <c r="A206" s="164"/>
      <c r="B206" s="180"/>
      <c r="C206" s="146"/>
      <c r="D206" s="180"/>
    </row>
    <row r="207" ht="20.1" customHeight="1" spans="1:4">
      <c r="A207" s="151" t="s">
        <v>33</v>
      </c>
      <c r="B207" s="181">
        <f>B6+B7+B8+B9+B10+B11+B12+B19+B18+B22+B23+B24+B28+B29+B30+B31+B32</f>
        <v>75433</v>
      </c>
      <c r="C207" s="151" t="s">
        <v>1050</v>
      </c>
      <c r="D207" s="181">
        <f>D6+D19+D31+D38+D84+D108+D160+D164+D186+D193</f>
        <v>49000</v>
      </c>
    </row>
    <row r="208" ht="20.1" customHeight="1" spans="1:4">
      <c r="A208" s="178" t="s">
        <v>1060</v>
      </c>
      <c r="B208" s="181">
        <f>B209+B212+B213+B215+B216</f>
        <v>12567</v>
      </c>
      <c r="C208" s="178" t="s">
        <v>1061</v>
      </c>
      <c r="D208" s="181">
        <f>D209+D212+D213+D214+D215</f>
        <v>39000</v>
      </c>
    </row>
    <row r="209" ht="20.1" customHeight="1" spans="1:4">
      <c r="A209" s="166" t="s">
        <v>1307</v>
      </c>
      <c r="B209" s="181">
        <f>SUM(B210:B211)</f>
        <v>0</v>
      </c>
      <c r="C209" s="166" t="s">
        <v>1308</v>
      </c>
      <c r="D209" s="181">
        <f>D210+D211</f>
        <v>0</v>
      </c>
    </row>
    <row r="210" ht="20.1" customHeight="1" spans="1:4">
      <c r="A210" s="166" t="s">
        <v>1309</v>
      </c>
      <c r="B210" s="180"/>
      <c r="C210" s="166" t="s">
        <v>1310</v>
      </c>
      <c r="D210" s="180"/>
    </row>
    <row r="211" ht="20.1" customHeight="1" spans="1:4">
      <c r="A211" s="166" t="s">
        <v>1311</v>
      </c>
      <c r="B211" s="180"/>
      <c r="C211" s="166" t="s">
        <v>1312</v>
      </c>
      <c r="D211" s="180"/>
    </row>
    <row r="212" ht="20.1" customHeight="1" spans="1:4">
      <c r="A212" s="166" t="s">
        <v>1130</v>
      </c>
      <c r="B212" s="181">
        <f>表七!F67</f>
        <v>12567</v>
      </c>
      <c r="C212" s="166" t="s">
        <v>1313</v>
      </c>
      <c r="D212" s="180"/>
    </row>
    <row r="213" ht="20.1" customHeight="1" spans="1:4">
      <c r="A213" s="166" t="s">
        <v>1131</v>
      </c>
      <c r="B213" s="180"/>
      <c r="C213" s="166" t="s">
        <v>1314</v>
      </c>
      <c r="D213" s="181">
        <f>B220-D207-D209-D212-D214-D215</f>
        <v>39000</v>
      </c>
    </row>
    <row r="214" ht="20.1" customHeight="1" spans="1:4">
      <c r="A214" s="166" t="s">
        <v>1315</v>
      </c>
      <c r="B214" s="181">
        <f>表九!C23</f>
        <v>0</v>
      </c>
      <c r="C214" s="182" t="s">
        <v>1316</v>
      </c>
      <c r="D214" s="180"/>
    </row>
    <row r="215" ht="20.1" customHeight="1" spans="1:4">
      <c r="A215" s="182" t="s">
        <v>1317</v>
      </c>
      <c r="B215" s="180"/>
      <c r="C215" s="182" t="s">
        <v>1318</v>
      </c>
      <c r="D215" s="180"/>
    </row>
    <row r="216" ht="20.1" customHeight="1" spans="1:4">
      <c r="A216" s="182" t="s">
        <v>1319</v>
      </c>
      <c r="B216" s="180"/>
      <c r="C216" s="182"/>
      <c r="D216" s="180"/>
    </row>
    <row r="217" ht="20.1" customHeight="1" spans="1:4">
      <c r="A217" s="182"/>
      <c r="B217" s="180"/>
      <c r="C217" s="182"/>
      <c r="D217" s="180"/>
    </row>
    <row r="218" ht="20.1" customHeight="1" spans="1:4">
      <c r="A218" s="182"/>
      <c r="B218" s="180"/>
      <c r="C218" s="182"/>
      <c r="D218" s="180"/>
    </row>
    <row r="219" customHeight="1" spans="1:4">
      <c r="A219" s="182"/>
      <c r="B219" s="180"/>
      <c r="C219" s="182"/>
      <c r="D219" s="180"/>
    </row>
    <row r="220" ht="20.1" customHeight="1" spans="1:4">
      <c r="A220" s="151" t="s">
        <v>1146</v>
      </c>
      <c r="B220" s="181">
        <f>B207+B208</f>
        <v>88000</v>
      </c>
      <c r="C220" s="151" t="s">
        <v>1147</v>
      </c>
      <c r="D220" s="181">
        <f>D207+D208</f>
        <v>88000</v>
      </c>
    </row>
    <row r="221" ht="20.1" customHeight="1"/>
    <row r="222" ht="20.1" customHeight="1"/>
    <row r="223" ht="20.1" customHeight="1"/>
    <row r="224" ht="20.1" customHeight="1"/>
    <row r="225" ht="20.1" customHeight="1"/>
    <row r="226" ht="20.1" customHeight="1"/>
    <row r="227" ht="20.1" customHeight="1"/>
    <row r="228" ht="20.1" customHeight="1"/>
    <row r="229" ht="20.1" customHeight="1"/>
    <row r="230" ht="20.1" customHeight="1"/>
    <row r="231" ht="20.1" customHeight="1"/>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sheetData>
  <mergeCells count="3">
    <mergeCell ref="A2:D2"/>
    <mergeCell ref="A4:B4"/>
    <mergeCell ref="C4:D4"/>
  </mergeCells>
  <printOptions horizontalCentered="1"/>
  <pageMargins left="0.46875" right="0.46875" top="0.588888888888889" bottom="0.46875" header="0.309027777777778" footer="0.309027777777778"/>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showZeros="0" workbookViewId="0">
      <selection activeCell="A1" sqref="A1"/>
    </sheetView>
  </sheetViews>
  <sheetFormatPr defaultColWidth="9" defaultRowHeight="14.25" outlineLevelCol="4"/>
  <cols>
    <col min="1" max="1" width="55.125" customWidth="1"/>
    <col min="2" max="2" width="25.75" customWidth="1"/>
    <col min="3" max="3" width="34.875" customWidth="1"/>
    <col min="4" max="4" width="9" style="154" customWidth="1"/>
  </cols>
  <sheetData>
    <row r="1" ht="27.75" customHeight="1" spans="1:5">
      <c r="A1" s="155"/>
      <c r="B1" s="155"/>
      <c r="C1" s="156"/>
      <c r="D1" s="157"/>
      <c r="E1" s="158"/>
    </row>
    <row r="2" ht="27.75" customHeight="1" spans="1:5">
      <c r="A2" s="159" t="s">
        <v>1472</v>
      </c>
      <c r="B2" s="159"/>
      <c r="C2" s="159"/>
      <c r="D2" s="157"/>
      <c r="E2" s="158"/>
    </row>
    <row r="3" ht="27.75" customHeight="1" spans="1:5">
      <c r="A3" s="160" t="s">
        <v>32</v>
      </c>
      <c r="B3" s="160"/>
      <c r="C3" s="161" t="s">
        <v>1</v>
      </c>
      <c r="D3" s="157"/>
      <c r="E3" s="158"/>
    </row>
    <row r="4" ht="45.75" customHeight="1" spans="1:5">
      <c r="A4" s="162" t="s">
        <v>35</v>
      </c>
      <c r="B4" s="163" t="s">
        <v>36</v>
      </c>
      <c r="C4" s="162" t="s">
        <v>37</v>
      </c>
      <c r="D4" s="157"/>
      <c r="E4" s="158"/>
    </row>
    <row r="5" ht="20.1" customHeight="1" spans="1:5">
      <c r="A5" s="164" t="s">
        <v>1244</v>
      </c>
      <c r="B5" s="165"/>
      <c r="C5" s="165"/>
      <c r="D5" s="157"/>
      <c r="E5" s="158"/>
    </row>
    <row r="6" ht="20.1" customHeight="1" spans="1:5">
      <c r="A6" s="164" t="s">
        <v>1246</v>
      </c>
      <c r="B6" s="165"/>
      <c r="C6" s="165"/>
      <c r="D6" s="157"/>
      <c r="E6" s="158"/>
    </row>
    <row r="7" ht="20.1" customHeight="1" spans="1:5">
      <c r="A7" s="164" t="s">
        <v>1248</v>
      </c>
      <c r="B7" s="165"/>
      <c r="C7" s="165"/>
      <c r="D7" s="157"/>
      <c r="E7" s="158"/>
    </row>
    <row r="8" ht="20.1" customHeight="1" spans="1:5">
      <c r="A8" s="164" t="s">
        <v>1322</v>
      </c>
      <c r="B8" s="165"/>
      <c r="C8" s="165"/>
      <c r="D8" s="157"/>
      <c r="E8" s="158"/>
    </row>
    <row r="9" ht="20.1" customHeight="1" spans="1:5">
      <c r="A9" s="164" t="s">
        <v>1252</v>
      </c>
      <c r="B9" s="165"/>
      <c r="C9" s="165"/>
      <c r="D9" s="157"/>
      <c r="E9" s="158"/>
    </row>
    <row r="10" ht="20.1" customHeight="1" spans="1:5">
      <c r="A10" s="164" t="s">
        <v>1254</v>
      </c>
      <c r="B10" s="165"/>
      <c r="C10" s="165"/>
      <c r="D10" s="157"/>
      <c r="E10" s="158"/>
    </row>
    <row r="11" ht="20.1" customHeight="1" spans="1:5">
      <c r="A11" s="164" t="s">
        <v>1256</v>
      </c>
      <c r="B11" s="165"/>
      <c r="C11" s="165"/>
      <c r="D11" s="157"/>
      <c r="E11" s="158"/>
    </row>
    <row r="12" ht="20.1" customHeight="1" spans="1:5">
      <c r="A12" s="164" t="s">
        <v>1258</v>
      </c>
      <c r="B12" s="165"/>
      <c r="C12" s="165"/>
      <c r="D12" s="157"/>
      <c r="E12" s="158"/>
    </row>
    <row r="13" ht="20.1" customHeight="1" spans="1:5">
      <c r="A13" s="164" t="s">
        <v>1260</v>
      </c>
      <c r="B13" s="165"/>
      <c r="C13" s="165"/>
      <c r="D13" s="157"/>
      <c r="E13" s="158"/>
    </row>
    <row r="14" ht="20.1" customHeight="1" spans="1:5">
      <c r="A14" s="164" t="s">
        <v>1262</v>
      </c>
      <c r="B14" s="165"/>
      <c r="C14" s="165"/>
      <c r="D14" s="157"/>
      <c r="E14" s="158"/>
    </row>
    <row r="15" ht="20.1" customHeight="1" spans="1:5">
      <c r="A15" s="164" t="s">
        <v>1264</v>
      </c>
      <c r="B15" s="165"/>
      <c r="C15" s="165"/>
      <c r="D15" s="157"/>
      <c r="E15" s="158"/>
    </row>
    <row r="16" ht="20.1" customHeight="1" spans="1:5">
      <c r="A16" s="164" t="s">
        <v>1266</v>
      </c>
      <c r="B16" s="165"/>
      <c r="C16" s="165"/>
      <c r="D16" s="157"/>
      <c r="E16" s="158"/>
    </row>
    <row r="17" ht="20.1" customHeight="1" spans="1:5">
      <c r="A17" s="164" t="s">
        <v>1268</v>
      </c>
      <c r="B17" s="165"/>
      <c r="C17" s="165"/>
      <c r="D17" s="157"/>
      <c r="E17" s="158"/>
    </row>
    <row r="18" ht="20.1" customHeight="1" spans="1:5">
      <c r="A18" s="164" t="s">
        <v>1270</v>
      </c>
      <c r="B18" s="165"/>
      <c r="C18" s="165"/>
      <c r="D18" s="157"/>
      <c r="E18" s="158"/>
    </row>
    <row r="19" ht="20.1" customHeight="1" spans="1:5">
      <c r="A19" s="164" t="s">
        <v>1272</v>
      </c>
      <c r="B19" s="165"/>
      <c r="C19" s="165"/>
      <c r="D19" s="157"/>
      <c r="E19" s="158"/>
    </row>
    <row r="20" ht="20.1" customHeight="1" spans="1:5">
      <c r="A20" s="164" t="s">
        <v>1274</v>
      </c>
      <c r="B20" s="165"/>
      <c r="C20" s="165"/>
      <c r="D20" s="157"/>
      <c r="E20" s="158"/>
    </row>
    <row r="21" ht="20.1" customHeight="1" spans="1:5">
      <c r="A21" s="166"/>
      <c r="B21" s="143"/>
      <c r="C21" s="165"/>
      <c r="D21" s="157"/>
      <c r="E21" s="158"/>
    </row>
    <row r="22" ht="20.1" customHeight="1" spans="1:5">
      <c r="A22" s="166"/>
      <c r="B22" s="143"/>
      <c r="C22" s="165"/>
      <c r="D22" s="157"/>
      <c r="E22" s="158"/>
    </row>
    <row r="23" ht="20.1" customHeight="1" spans="1:5">
      <c r="A23" s="151" t="s">
        <v>33</v>
      </c>
      <c r="B23" s="141">
        <f>SUM(B5:B20)</f>
        <v>0</v>
      </c>
      <c r="C23" s="141">
        <f>SUM(C5:C20)</f>
        <v>0</v>
      </c>
      <c r="D23" s="157"/>
      <c r="E23" s="158"/>
    </row>
    <row r="24" ht="20.1" customHeight="1" spans="1:5">
      <c r="A24" s="158"/>
      <c r="B24" s="158"/>
      <c r="C24" s="158"/>
      <c r="D24" s="157"/>
      <c r="E24" s="158"/>
    </row>
    <row r="25" ht="20.1" customHeight="1" spans="1:5">
      <c r="A25" s="158"/>
      <c r="B25" s="158"/>
      <c r="C25" s="158"/>
      <c r="D25" s="157"/>
      <c r="E25" s="158"/>
    </row>
    <row r="26" ht="20.1" customHeight="1" spans="1:5">
      <c r="A26" s="158"/>
      <c r="B26" s="158"/>
      <c r="C26" s="158"/>
      <c r="D26" s="157"/>
      <c r="E26" s="158"/>
    </row>
    <row r="27" ht="20.1" customHeight="1" spans="1:5">
      <c r="A27" s="158"/>
      <c r="B27" s="158"/>
      <c r="C27" s="158"/>
      <c r="D27" s="157"/>
      <c r="E27" s="158"/>
    </row>
    <row r="28" spans="1:5">
      <c r="A28" s="158"/>
      <c r="B28" s="158"/>
      <c r="C28" s="158"/>
      <c r="D28" s="157"/>
      <c r="E28" s="158"/>
    </row>
    <row r="29" spans="1:5">
      <c r="A29" s="158"/>
      <c r="B29" s="158"/>
      <c r="C29" s="158"/>
      <c r="D29" s="157"/>
      <c r="E29" s="158"/>
    </row>
    <row r="30" spans="1:5">
      <c r="A30" s="158"/>
      <c r="B30" s="158"/>
      <c r="C30" s="158"/>
      <c r="D30" s="157"/>
      <c r="E30" s="158"/>
    </row>
    <row r="31" spans="1:5">
      <c r="A31" s="158"/>
      <c r="B31" s="158"/>
      <c r="C31" s="158"/>
      <c r="D31" s="157"/>
      <c r="E31" s="158"/>
    </row>
    <row r="32" spans="1:5">
      <c r="A32" s="158"/>
      <c r="B32" s="158"/>
      <c r="C32" s="158"/>
      <c r="D32" s="157"/>
      <c r="E32" s="158"/>
    </row>
    <row r="33" spans="4:5">
      <c r="D33" s="157"/>
      <c r="E33" s="158"/>
    </row>
    <row r="34" spans="4:5">
      <c r="D34" s="157"/>
      <c r="E34" s="158"/>
    </row>
    <row r="35" spans="4:5">
      <c r="D35" s="157"/>
      <c r="E35" s="158"/>
    </row>
    <row r="36" spans="4:5">
      <c r="D36" s="157"/>
      <c r="E36" s="158"/>
    </row>
  </sheetData>
  <mergeCells count="1">
    <mergeCell ref="A2:C2"/>
  </mergeCells>
  <printOptions horizontalCentered="1" verticalCentered="1"/>
  <pageMargins left="0.707638888888889" right="0.707638888888889" top="0.15625" bottom="0.35416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18</vt:i4>
      </vt:variant>
    </vt:vector>
  </HeadingPairs>
  <TitlesOfParts>
    <vt:vector size="18"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一路上有你1411458830</cp:lastModifiedBy>
  <cp:revision>1</cp:revision>
  <dcterms:created xsi:type="dcterms:W3CDTF">2006-02-13T05:15:00Z</dcterms:created>
  <cp:lastPrinted>2018-12-12T10:32:00Z</cp:lastPrinted>
  <dcterms:modified xsi:type="dcterms:W3CDTF">2020-02-11T01:54:34Z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